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5415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6" i="1" l="1"/>
  <c r="B266" i="1"/>
  <c r="G269" i="1"/>
  <c r="H269" i="1"/>
  <c r="I269" i="1"/>
  <c r="J269" i="1"/>
  <c r="A270" i="1"/>
  <c r="B270" i="1"/>
  <c r="F279" i="1"/>
  <c r="G279" i="1"/>
  <c r="H279" i="1"/>
  <c r="I279" i="1"/>
  <c r="J279" i="1"/>
  <c r="L559" i="1"/>
  <c r="L517" i="1"/>
  <c r="L475" i="1"/>
  <c r="L433" i="1"/>
  <c r="L391" i="1"/>
  <c r="L349" i="1"/>
  <c r="L307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I593" i="1" s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I467" i="1" s="1"/>
  <c r="H433" i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 l="1"/>
  <c r="J509" i="1"/>
  <c r="J425" i="1"/>
  <c r="H425" i="1"/>
  <c r="G425" i="1"/>
  <c r="F425" i="1"/>
  <c r="J383" i="1"/>
  <c r="H383" i="1"/>
  <c r="G383" i="1"/>
  <c r="F383" i="1"/>
  <c r="J341" i="1"/>
  <c r="I341" i="1"/>
  <c r="G341" i="1"/>
  <c r="F341" i="1"/>
  <c r="J299" i="1"/>
  <c r="I299" i="1"/>
  <c r="H299" i="1"/>
  <c r="G299" i="1"/>
  <c r="F299" i="1"/>
  <c r="I257" i="1"/>
  <c r="H257" i="1"/>
  <c r="G257" i="1"/>
  <c r="J215" i="1"/>
  <c r="I215" i="1"/>
  <c r="H215" i="1"/>
  <c r="G215" i="1"/>
  <c r="F215" i="1"/>
  <c r="J173" i="1"/>
  <c r="I173" i="1"/>
  <c r="H173" i="1"/>
  <c r="G173" i="1"/>
  <c r="J131" i="1"/>
  <c r="H131" i="1"/>
  <c r="G131" i="1"/>
  <c r="I89" i="1"/>
  <c r="H89" i="1"/>
  <c r="J47" i="1"/>
  <c r="I47" i="1"/>
  <c r="H47" i="1"/>
  <c r="G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H594" i="1"/>
  <c r="G594" i="1"/>
  <c r="F594" i="1"/>
  <c r="J594" i="1"/>
  <c r="L299" i="1"/>
  <c r="L269" i="1"/>
  <c r="L284" i="1"/>
  <c r="L279" i="1"/>
  <c r="L489" i="1"/>
  <c r="L494" i="1"/>
  <c r="L383" i="1"/>
  <c r="L353" i="1"/>
  <c r="L131" i="1"/>
  <c r="L101" i="1"/>
  <c r="L551" i="1"/>
  <c r="L521" i="1"/>
  <c r="L227" i="1"/>
  <c r="L257" i="1"/>
  <c r="L578" i="1"/>
  <c r="L573" i="1"/>
  <c r="L531" i="1"/>
  <c r="L536" i="1"/>
  <c r="L69" i="1"/>
  <c r="L74" i="1"/>
  <c r="L27" i="1"/>
  <c r="L32" i="1"/>
  <c r="L173" i="1"/>
  <c r="L143" i="1"/>
  <c r="L185" i="1"/>
  <c r="L215" i="1"/>
  <c r="L479" i="1"/>
  <c r="L509" i="1"/>
  <c r="L237" i="1"/>
  <c r="L242" i="1"/>
  <c r="L368" i="1"/>
  <c r="L363" i="1"/>
  <c r="L116" i="1"/>
  <c r="L111" i="1"/>
  <c r="L395" i="1"/>
  <c r="L425" i="1"/>
  <c r="L200" i="1"/>
  <c r="L195" i="1"/>
  <c r="L341" i="1"/>
  <c r="L311" i="1"/>
  <c r="L405" i="1"/>
  <c r="L410" i="1"/>
  <c r="L437" i="1"/>
  <c r="L467" i="1"/>
  <c r="L563" i="1"/>
  <c r="L593" i="1"/>
  <c r="L59" i="1"/>
  <c r="L89" i="1"/>
  <c r="L153" i="1"/>
  <c r="L158" i="1"/>
  <c r="L447" i="1"/>
  <c r="L452" i="1"/>
  <c r="L326" i="1"/>
  <c r="L321" i="1"/>
  <c r="L17" i="1"/>
  <c r="L47" i="1"/>
  <c r="L594" i="1"/>
  <c r="L207" i="1"/>
  <c r="L550" i="1"/>
  <c r="L256" i="1"/>
  <c r="L543" i="1"/>
  <c r="L424" i="1"/>
  <c r="L592" i="1"/>
  <c r="L291" i="1"/>
  <c r="L172" i="1"/>
  <c r="L298" i="1"/>
  <c r="L249" i="1"/>
  <c r="L214" i="1"/>
  <c r="L333" i="1"/>
  <c r="L340" i="1"/>
  <c r="L39" i="1"/>
  <c r="L81" i="1"/>
  <c r="L417" i="1"/>
  <c r="L165" i="1"/>
  <c r="L508" i="1"/>
  <c r="L375" i="1"/>
  <c r="L466" i="1"/>
  <c r="L88" i="1"/>
  <c r="L123" i="1"/>
  <c r="L501" i="1"/>
  <c r="L130" i="1"/>
  <c r="L459" i="1"/>
  <c r="L585" i="1"/>
  <c r="L382" i="1"/>
  <c r="L46" i="1"/>
</calcChain>
</file>

<file path=xl/sharedStrings.xml><?xml version="1.0" encoding="utf-8"?>
<sst xmlns="http://schemas.openxmlformats.org/spreadsheetml/2006/main" count="799" uniqueCount="215">
  <si>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</si>
  <si>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</si>
  <si>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</si>
  <si>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</si>
  <si>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</si>
  <si>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</si>
  <si>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</si>
  <si>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</si>
  <si>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</si>
  <si>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</si>
  <si>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</si>
  <si>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</si>
  <si>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</si>
  <si>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</si>
  <si>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</si>
  <si>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</si>
  <si>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</si>
  <si>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</si>
  <si>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</si>
  <si>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</si>
  <si>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</si>
  <si>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</si>
  <si>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</si>
  <si>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</si>
  <si>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</si>
  <si>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</si>
  <si>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</si>
  <si>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</si>
  <si>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</si>
  <si>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</si>
  <si>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</si>
  <si>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</si>
  <si>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</si>
  <si>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</si>
  <si>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</si>
  <si>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</si>
  <si>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</si>
  <si>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</si>
  <si>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</si>
  <si>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</si>
  <si>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</si>
  <si>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</si>
  <si>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</si>
  <si>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</si>
  <si>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</si>
  <si>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                        Каша  рисовая с маслом</t>
  </si>
  <si>
    <t xml:space="preserve">                        Чай с сахаром и молоком</t>
  </si>
  <si>
    <t xml:space="preserve">                            Бутерброд с маслом</t>
  </si>
  <si>
    <t>яйцо</t>
  </si>
  <si>
    <t xml:space="preserve">                                 Яйцо</t>
  </si>
  <si>
    <t xml:space="preserve">                                  Йогурт</t>
  </si>
  <si>
    <t xml:space="preserve">                                   Батон</t>
  </si>
  <si>
    <t xml:space="preserve">                      Кукуруза консервированная</t>
  </si>
  <si>
    <t xml:space="preserve">               Суп с макаронными изделиями на к/б</t>
  </si>
  <si>
    <t xml:space="preserve">                         Цыплята отварные</t>
  </si>
  <si>
    <t xml:space="preserve">                         Капуста тушеная</t>
  </si>
  <si>
    <t xml:space="preserve">                           Компот из с/ф</t>
  </si>
  <si>
    <t xml:space="preserve">                         Хлеб пшеничный</t>
  </si>
  <si>
    <t xml:space="preserve">                           Хлеб ржаной</t>
  </si>
  <si>
    <t>17.23</t>
  </si>
  <si>
    <t>0.06</t>
  </si>
  <si>
    <t>32.33</t>
  </si>
  <si>
    <t>16.73</t>
  </si>
  <si>
    <t>0.25</t>
  </si>
  <si>
    <t>30.0</t>
  </si>
  <si>
    <t>2.0</t>
  </si>
  <si>
    <t>5.0</t>
  </si>
  <si>
    <t>3.0</t>
  </si>
  <si>
    <t>13.0</t>
  </si>
  <si>
    <t>16.0</t>
  </si>
  <si>
    <t>40.0</t>
  </si>
  <si>
    <t>20.0</t>
  </si>
  <si>
    <t>8.0</t>
  </si>
  <si>
    <t>ГБОУ АО АСШИ №2</t>
  </si>
  <si>
    <t xml:space="preserve">                         Каша пшенная с маслом</t>
  </si>
  <si>
    <t xml:space="preserve">                      Кофейный напиток с молоком</t>
  </si>
  <si>
    <t xml:space="preserve">                         Бутерброд с сыром</t>
  </si>
  <si>
    <t xml:space="preserve">                                 Снежок</t>
  </si>
  <si>
    <t xml:space="preserve">                                  Батон</t>
  </si>
  <si>
    <t xml:space="preserve">                          Соленый огурец</t>
  </si>
  <si>
    <t xml:space="preserve">          Щи из  свежей капусты со смет. и яйцом</t>
  </si>
  <si>
    <t xml:space="preserve">                        Гуляш из говядины</t>
  </si>
  <si>
    <t xml:space="preserve">                        Макароны отварные</t>
  </si>
  <si>
    <t xml:space="preserve">                                Сок</t>
  </si>
  <si>
    <t xml:space="preserve">                       Хлеб пшеничный</t>
  </si>
  <si>
    <t xml:space="preserve">                          Хлеб ржаной</t>
  </si>
  <si>
    <t>0.32</t>
  </si>
  <si>
    <t>0.04</t>
  </si>
  <si>
    <t>0.2</t>
  </si>
  <si>
    <t>20.24</t>
  </si>
  <si>
    <t>24.42</t>
  </si>
  <si>
    <t>12.0</t>
  </si>
  <si>
    <t>15.0</t>
  </si>
  <si>
    <t>11.0</t>
  </si>
  <si>
    <t>7.0</t>
  </si>
  <si>
    <t>26.0</t>
  </si>
  <si>
    <t>43.0</t>
  </si>
  <si>
    <t xml:space="preserve">                     Каша пшеничная с маслом</t>
  </si>
  <si>
    <t xml:space="preserve">                   Какао витаминный "Витошка"</t>
  </si>
  <si>
    <t xml:space="preserve">                      Бутерброд с повидлом</t>
  </si>
  <si>
    <t xml:space="preserve">                      Ряженка с сахаром</t>
  </si>
  <si>
    <t xml:space="preserve">                               Батон</t>
  </si>
  <si>
    <t xml:space="preserve">                 Горошек консервированный</t>
  </si>
  <si>
    <t xml:space="preserve">            Рассольник домашний со сметаной</t>
  </si>
  <si>
    <t xml:space="preserve">                      Плов из курицы</t>
  </si>
  <si>
    <t xml:space="preserve">                     Компот из изюма</t>
  </si>
  <si>
    <t xml:space="preserve">                     Хлеб пшеничный</t>
  </si>
  <si>
    <t xml:space="preserve">                         Хлеб ржаной</t>
  </si>
  <si>
    <t>20.35</t>
  </si>
  <si>
    <t>28.13</t>
  </si>
  <si>
    <t>24.0</t>
  </si>
  <si>
    <t>10.0</t>
  </si>
  <si>
    <t>48.0</t>
  </si>
  <si>
    <t xml:space="preserve">                       Каша " Дружба" с маслом</t>
  </si>
  <si>
    <t xml:space="preserve">                      Чай с сахаром и молоком</t>
  </si>
  <si>
    <t xml:space="preserve">                          Бутерброд с маслом</t>
  </si>
  <si>
    <t xml:space="preserve">                           Яйцо вареное</t>
  </si>
  <si>
    <t xml:space="preserve">                              Йогурт</t>
  </si>
  <si>
    <t xml:space="preserve">                        Гренки с сыром</t>
  </si>
  <si>
    <t xml:space="preserve">              Салат "Степной"с раст.маслом</t>
  </si>
  <si>
    <t xml:space="preserve">        Суп картофельный с рыбн.фрикадельками</t>
  </si>
  <si>
    <t xml:space="preserve">               Свинина тушеная с капустой</t>
  </si>
  <si>
    <t xml:space="preserve">                 Компот из сухофруктов</t>
  </si>
  <si>
    <t xml:space="preserve">                   Хлеб пшеничный</t>
  </si>
  <si>
    <t xml:space="preserve">                     Хлеб ржаной</t>
  </si>
  <si>
    <t>0.6</t>
  </si>
  <si>
    <t>15.46</t>
  </si>
  <si>
    <t xml:space="preserve">                      Каша гречневая с маслом</t>
  </si>
  <si>
    <t xml:space="preserve">                          Чай с лимоном</t>
  </si>
  <si>
    <t xml:space="preserve">                       Бутерброд с сыром</t>
  </si>
  <si>
    <t xml:space="preserve">                             Снежок</t>
  </si>
  <si>
    <t xml:space="preserve">                              Батон</t>
  </si>
  <si>
    <t xml:space="preserve">            Салат мясной с растительным маслом</t>
  </si>
  <si>
    <t xml:space="preserve">                   Суп рисовый с мясом</t>
  </si>
  <si>
    <t xml:space="preserve">           Филе трески запеченое с овощами</t>
  </si>
  <si>
    <t xml:space="preserve">                               Сок</t>
  </si>
  <si>
    <t xml:space="preserve">                    Хлеб ржаной</t>
  </si>
  <si>
    <t>70.0</t>
  </si>
  <si>
    <t>25.0</t>
  </si>
  <si>
    <t>4.0</t>
  </si>
  <si>
    <t>17.0</t>
  </si>
  <si>
    <t>73.0</t>
  </si>
  <si>
    <t xml:space="preserve">                  Каша рисовая с маслом</t>
  </si>
  <si>
    <t xml:space="preserve">                      Какао "Витошка"</t>
  </si>
  <si>
    <t xml:space="preserve">                    Бутерброд с сыром</t>
  </si>
  <si>
    <t xml:space="preserve">                           Снежок</t>
  </si>
  <si>
    <t xml:space="preserve">                            Батон</t>
  </si>
  <si>
    <t xml:space="preserve">              Кукуруза консервированная</t>
  </si>
  <si>
    <t xml:space="preserve">                    Суфле из куры</t>
  </si>
  <si>
    <t xml:space="preserve">                     Рагу овощное</t>
  </si>
  <si>
    <t xml:space="preserve">                  Компот из кураги</t>
  </si>
  <si>
    <t xml:space="preserve">                  Хлеб пшеничный</t>
  </si>
  <si>
    <t>26.97</t>
  </si>
  <si>
    <t>6.0</t>
  </si>
  <si>
    <t xml:space="preserve">               Каша пшенная с маслом</t>
  </si>
  <si>
    <t xml:space="preserve">             Кофейный напиток с молоком                 </t>
  </si>
  <si>
    <t xml:space="preserve">                Бутерброд с маслом</t>
  </si>
  <si>
    <t xml:space="preserve">                        Яйцо</t>
  </si>
  <si>
    <t xml:space="preserve">                           Ряженка</t>
  </si>
  <si>
    <t xml:space="preserve">             Салат из свеклы с чесноком</t>
  </si>
  <si>
    <t xml:space="preserve">          Суп картофельный с горохом и мясом</t>
  </si>
  <si>
    <t xml:space="preserve">                   Шницель рыбный</t>
  </si>
  <si>
    <t xml:space="preserve">          Картофель тушеный с овощами</t>
  </si>
  <si>
    <t xml:space="preserve">               Компот из сухофруктов</t>
  </si>
  <si>
    <t xml:space="preserve">                Хлеб пшеничный</t>
  </si>
  <si>
    <t>51.0</t>
  </si>
  <si>
    <t>18.0</t>
  </si>
  <si>
    <t>19.0</t>
  </si>
  <si>
    <t>22.0</t>
  </si>
  <si>
    <t>21.0</t>
  </si>
  <si>
    <t>39.0</t>
  </si>
  <si>
    <t xml:space="preserve">                            Каша пшеничная с маслом</t>
  </si>
  <si>
    <t xml:space="preserve">                            Чай с сахаром и молоком</t>
  </si>
  <si>
    <t xml:space="preserve">                                 Бутерброд с сыром</t>
  </si>
  <si>
    <t xml:space="preserve">                                   Ряженка</t>
  </si>
  <si>
    <t xml:space="preserve">                                     Батон</t>
  </si>
  <si>
    <t xml:space="preserve">                       Горошек консервированный</t>
  </si>
  <si>
    <t xml:space="preserve">                         Суп молочный с рисом</t>
  </si>
  <si>
    <t xml:space="preserve">                          Биточки рыбные</t>
  </si>
  <si>
    <t xml:space="preserve">                        Картофельное пюре</t>
  </si>
  <si>
    <t xml:space="preserve">                        Компот из сухофруктов</t>
  </si>
  <si>
    <t xml:space="preserve">                          Хлеб пшеничный</t>
  </si>
  <si>
    <t xml:space="preserve">                             Хлеб ржаной</t>
  </si>
  <si>
    <t>18.91</t>
  </si>
  <si>
    <t>58.0</t>
  </si>
  <si>
    <t xml:space="preserve">                         Каша манная с маслом</t>
  </si>
  <si>
    <t xml:space="preserve">                           Какао "Витошка"</t>
  </si>
  <si>
    <t xml:space="preserve">                         Бутерброд с маслом</t>
  </si>
  <si>
    <t xml:space="preserve">           Борщ со свеж.капустой и сметаной</t>
  </si>
  <si>
    <t xml:space="preserve">              Свинина тушеная с капустой</t>
  </si>
  <si>
    <t xml:space="preserve">                    Компот из кураги</t>
  </si>
  <si>
    <t xml:space="preserve">                         Каша ячневая с маслом</t>
  </si>
  <si>
    <t xml:space="preserve">                            Чай с сахаром</t>
  </si>
  <si>
    <t xml:space="preserve">                        Бутерброд с джемом            </t>
  </si>
  <si>
    <t xml:space="preserve">                 Суп из овощей со сметаной</t>
  </si>
  <si>
    <t xml:space="preserve">                         Гуляш из куры</t>
  </si>
  <si>
    <t xml:space="preserve">                      Греча рассыпчатая</t>
  </si>
  <si>
    <t xml:space="preserve">                       Кисель "Витошка"</t>
  </si>
  <si>
    <t xml:space="preserve">               </t>
  </si>
  <si>
    <t xml:space="preserve">                          </t>
  </si>
  <si>
    <t xml:space="preserve">                </t>
  </si>
  <si>
    <t xml:space="preserve">                        </t>
  </si>
  <si>
    <t xml:space="preserve">                       </t>
  </si>
  <si>
    <t xml:space="preserve">                         </t>
  </si>
  <si>
    <t xml:space="preserve">            </t>
  </si>
  <si>
    <t xml:space="preserve">          </t>
  </si>
  <si>
    <t xml:space="preserve">                   </t>
  </si>
  <si>
    <t xml:space="preserve">              </t>
  </si>
  <si>
    <t xml:space="preserve">                    </t>
  </si>
  <si>
    <t xml:space="preserve">                  </t>
  </si>
  <si>
    <t xml:space="preserve">                     </t>
  </si>
  <si>
    <t>31.6</t>
  </si>
  <si>
    <t>47.61</t>
  </si>
  <si>
    <t>38.79</t>
  </si>
  <si>
    <t xml:space="preserve">           Суп с макарон. изд.с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</si>
</sst>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96" activePane="bottomRight" state="frozen"/>
      <selection pane="topRight" activeCell="E1" sqref="E1"/>
      <selection pane="bottomLeft" activeCell="A6" sqref="A6"/>
      <selection pane="bottomRight" activeCell="J481" sqref="J4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73</v>
      </c>
      <c r="D1" s="69"/>
      <c r="E1" s="69"/>
      <c r="F1" s="13" t="s">
        <v>16</v>
      </c>
      <c r="G1" s="2" t="s">
        <v>17</v>
      </c>
      <c r="H1" s="70"/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235</v>
      </c>
      <c r="G6" s="59">
        <v>6.78</v>
      </c>
      <c r="H6" s="48">
        <v>9.81</v>
      </c>
      <c r="I6" s="48" t="s">
        <v>61</v>
      </c>
      <c r="J6" s="48">
        <v>246</v>
      </c>
      <c r="K6" s="49">
        <v>302</v>
      </c>
      <c r="L6" s="48" t="s">
        <v>64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2.98</v>
      </c>
      <c r="H8" s="60">
        <v>8096</v>
      </c>
      <c r="I8" s="51">
        <v>16.7</v>
      </c>
      <c r="J8" s="51">
        <v>108</v>
      </c>
      <c r="K8" s="52">
        <v>685</v>
      </c>
      <c r="L8" s="51" t="s">
        <v>65</v>
      </c>
    </row>
    <row r="9" spans="1:12" ht="15" x14ac:dyDescent="0.25">
      <c r="A9" s="25"/>
      <c r="B9" s="16"/>
      <c r="C9" s="11"/>
      <c r="D9" s="7" t="s">
        <v>23</v>
      </c>
      <c r="E9" s="50" t="s">
        <v>47</v>
      </c>
      <c r="F9" s="58">
        <v>35</v>
      </c>
      <c r="G9" s="51">
        <v>2.27</v>
      </c>
      <c r="H9" s="60">
        <v>36251</v>
      </c>
      <c r="I9" s="51">
        <v>15.46</v>
      </c>
      <c r="J9" s="51">
        <v>116</v>
      </c>
      <c r="K9" s="52">
        <v>1</v>
      </c>
      <c r="L9" s="51" t="s">
        <v>66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48</v>
      </c>
      <c r="E11" s="50" t="s">
        <v>49</v>
      </c>
      <c r="F11" s="51">
        <v>40</v>
      </c>
      <c r="G11" s="51">
        <v>5.08</v>
      </c>
      <c r="H11" s="58">
        <v>37411</v>
      </c>
      <c r="I11" s="51">
        <v>0.28000000000000003</v>
      </c>
      <c r="J11" s="51">
        <v>63</v>
      </c>
      <c r="K11" s="52">
        <v>337</v>
      </c>
      <c r="L11" s="51" t="s">
        <v>67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510</v>
      </c>
      <c r="G13" s="21">
        <f t="shared" ref="G13:J13" si="0">SUM(G6:G12)</f>
        <v>17.11</v>
      </c>
      <c r="H13" s="21">
        <f t="shared" si="0"/>
        <v>81767.81</v>
      </c>
      <c r="I13" s="21">
        <f t="shared" si="0"/>
        <v>32.44</v>
      </c>
      <c r="J13" s="21">
        <f t="shared" si="0"/>
        <v>533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 t="s">
        <v>38</v>
      </c>
      <c r="E15" s="50" t="s">
        <v>50</v>
      </c>
      <c r="F15" s="51">
        <v>150</v>
      </c>
      <c r="G15" s="51">
        <v>3.9</v>
      </c>
      <c r="H15" s="51">
        <v>3.75</v>
      </c>
      <c r="I15" s="58">
        <v>37306</v>
      </c>
      <c r="J15" s="51">
        <v>120</v>
      </c>
      <c r="K15" s="52">
        <v>698</v>
      </c>
      <c r="L15" s="51" t="s">
        <v>68</v>
      </c>
    </row>
    <row r="16" spans="1:12" ht="15" x14ac:dyDescent="0.25">
      <c r="A16" s="25"/>
      <c r="B16" s="16"/>
      <c r="C16" s="11"/>
      <c r="D16" s="6" t="s">
        <v>23</v>
      </c>
      <c r="E16" s="50" t="s">
        <v>51</v>
      </c>
      <c r="F16" s="51">
        <v>50</v>
      </c>
      <c r="G16" s="60">
        <v>3.75</v>
      </c>
      <c r="H16" s="51">
        <v>1.45</v>
      </c>
      <c r="I16" s="51">
        <v>25.7</v>
      </c>
      <c r="J16" s="51">
        <v>131</v>
      </c>
      <c r="K16" s="52">
        <v>1023</v>
      </c>
      <c r="L16" s="51" t="s">
        <v>65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7.65</v>
      </c>
      <c r="H17" s="21">
        <f t="shared" si="2"/>
        <v>5.2</v>
      </c>
      <c r="I17" s="21">
        <f t="shared" si="2"/>
        <v>37331.699999999997</v>
      </c>
      <c r="J17" s="21">
        <f t="shared" si="2"/>
        <v>251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52</v>
      </c>
      <c r="F18" s="51">
        <v>60</v>
      </c>
      <c r="G18" s="51">
        <v>1.1000000000000001</v>
      </c>
      <c r="H18" s="51">
        <v>0</v>
      </c>
      <c r="I18" s="51">
        <v>5.6</v>
      </c>
      <c r="J18" s="51">
        <v>29</v>
      </c>
      <c r="K18" s="52">
        <v>576</v>
      </c>
      <c r="L18" s="58">
        <v>6.6</v>
      </c>
    </row>
    <row r="19" spans="1:12" ht="15" x14ac:dyDescent="0.25">
      <c r="A19" s="25"/>
      <c r="B19" s="16"/>
      <c r="C19" s="11"/>
      <c r="D19" s="7" t="s">
        <v>28</v>
      </c>
      <c r="E19" s="50" t="s">
        <v>53</v>
      </c>
      <c r="F19" s="51">
        <v>250</v>
      </c>
      <c r="G19" s="60">
        <v>16497</v>
      </c>
      <c r="H19" s="51">
        <v>3.39</v>
      </c>
      <c r="I19" s="51" t="s">
        <v>62</v>
      </c>
      <c r="J19" s="51">
        <v>107</v>
      </c>
      <c r="K19" s="52">
        <v>147</v>
      </c>
      <c r="L19" s="51" t="s">
        <v>69</v>
      </c>
    </row>
    <row r="20" spans="1:12" ht="15" x14ac:dyDescent="0.25">
      <c r="A20" s="25"/>
      <c r="B20" s="16"/>
      <c r="C20" s="11"/>
      <c r="D20" s="7" t="s">
        <v>29</v>
      </c>
      <c r="E20" s="50" t="s">
        <v>54</v>
      </c>
      <c r="F20" s="51">
        <v>90</v>
      </c>
      <c r="G20" s="51" t="s">
        <v>59</v>
      </c>
      <c r="H20" s="51">
        <v>11.23</v>
      </c>
      <c r="I20" s="51" t="s">
        <v>63</v>
      </c>
      <c r="J20" s="51">
        <v>187</v>
      </c>
      <c r="K20" s="52">
        <v>487</v>
      </c>
      <c r="L20" s="51" t="s">
        <v>70</v>
      </c>
    </row>
    <row r="21" spans="1:12" ht="15" x14ac:dyDescent="0.25">
      <c r="A21" s="25"/>
      <c r="B21" s="16"/>
      <c r="C21" s="11"/>
      <c r="D21" s="7" t="s">
        <v>30</v>
      </c>
      <c r="E21" s="50" t="s">
        <v>55</v>
      </c>
      <c r="F21" s="51">
        <v>180</v>
      </c>
      <c r="G21" s="60">
        <v>23437</v>
      </c>
      <c r="H21" s="60">
        <v>28185</v>
      </c>
      <c r="I21" s="51">
        <v>10.199999999999999</v>
      </c>
      <c r="J21" s="51">
        <v>119</v>
      </c>
      <c r="K21" s="52">
        <v>534</v>
      </c>
      <c r="L21" s="51" t="s">
        <v>71</v>
      </c>
    </row>
    <row r="22" spans="1:12" ht="15" x14ac:dyDescent="0.25">
      <c r="A22" s="25"/>
      <c r="B22" s="16"/>
      <c r="C22" s="11"/>
      <c r="D22" s="7" t="s">
        <v>31</v>
      </c>
      <c r="E22" s="50" t="s">
        <v>56</v>
      </c>
      <c r="F22" s="51">
        <v>200</v>
      </c>
      <c r="G22" s="51">
        <v>0.59</v>
      </c>
      <c r="H22" s="51" t="s">
        <v>60</v>
      </c>
      <c r="I22" s="51">
        <v>27.67</v>
      </c>
      <c r="J22" s="51">
        <v>115</v>
      </c>
      <c r="K22" s="52">
        <v>639</v>
      </c>
      <c r="L22" s="51" t="s">
        <v>72</v>
      </c>
    </row>
    <row r="23" spans="1:12" ht="15" x14ac:dyDescent="0.25">
      <c r="A23" s="25"/>
      <c r="B23" s="16"/>
      <c r="C23" s="11"/>
      <c r="D23" s="7" t="s">
        <v>32</v>
      </c>
      <c r="E23" s="50" t="s">
        <v>57</v>
      </c>
      <c r="F23" s="51">
        <v>30</v>
      </c>
      <c r="G23" s="60">
        <v>10259</v>
      </c>
      <c r="H23" s="51">
        <v>0.24</v>
      </c>
      <c r="I23" s="51">
        <v>14.76</v>
      </c>
      <c r="J23" s="51">
        <v>70</v>
      </c>
      <c r="K23" s="52">
        <v>1011</v>
      </c>
      <c r="L23" s="60">
        <v>2.5499999999999998</v>
      </c>
    </row>
    <row r="24" spans="1:12" ht="15" x14ac:dyDescent="0.25">
      <c r="A24" s="25"/>
      <c r="B24" s="16"/>
      <c r="C24" s="11"/>
      <c r="D24" s="7" t="s">
        <v>33</v>
      </c>
      <c r="E24" s="50" t="s">
        <v>58</v>
      </c>
      <c r="F24" s="51">
        <v>80</v>
      </c>
      <c r="G24" s="51">
        <v>5.28</v>
      </c>
      <c r="H24" s="51">
        <v>0.96</v>
      </c>
      <c r="I24" s="51">
        <v>26.72</v>
      </c>
      <c r="J24" s="51">
        <v>139</v>
      </c>
      <c r="K24" s="52">
        <v>1012</v>
      </c>
      <c r="L24" s="51" t="s">
        <v>139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890</v>
      </c>
      <c r="G27" s="21">
        <f t="shared" ref="G27:J27" si="3">SUM(G18:G26)</f>
        <v>50199.969999999994</v>
      </c>
      <c r="H27" s="21">
        <f t="shared" si="3"/>
        <v>28200.82</v>
      </c>
      <c r="I27" s="21">
        <f t="shared" si="3"/>
        <v>84.949999999999989</v>
      </c>
      <c r="J27" s="21">
        <f t="shared" si="3"/>
        <v>766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1600</v>
      </c>
      <c r="G47" s="34">
        <f t="shared" ref="G47:J47" si="7">G13+G17+G27+G32+G39+G46</f>
        <v>50224.729999999996</v>
      </c>
      <c r="H47" s="34">
        <f t="shared" si="7"/>
        <v>109973.82999999999</v>
      </c>
      <c r="I47" s="34">
        <f t="shared" si="7"/>
        <v>37449.089999999997</v>
      </c>
      <c r="J47" s="34">
        <f t="shared" si="7"/>
        <v>1550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74</v>
      </c>
      <c r="F48" s="48">
        <v>235</v>
      </c>
      <c r="G48" s="59">
        <v>15189</v>
      </c>
      <c r="H48" s="59">
        <v>10.46</v>
      </c>
      <c r="I48" s="48">
        <v>33.11</v>
      </c>
      <c r="J48" s="48">
        <v>261</v>
      </c>
      <c r="K48" s="49">
        <v>302</v>
      </c>
      <c r="L48" s="48" t="s">
        <v>91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75</v>
      </c>
      <c r="F50" s="51">
        <v>200</v>
      </c>
      <c r="G50" s="60">
        <v>30011</v>
      </c>
      <c r="H50" s="60">
        <v>27089</v>
      </c>
      <c r="I50" s="51" t="s">
        <v>89</v>
      </c>
      <c r="J50" s="51">
        <v>128</v>
      </c>
      <c r="K50" s="52">
        <v>692</v>
      </c>
      <c r="L50" s="51" t="s">
        <v>92</v>
      </c>
    </row>
    <row r="51" spans="1:12" ht="15" x14ac:dyDescent="0.25">
      <c r="A51" s="15"/>
      <c r="B51" s="16"/>
      <c r="C51" s="11"/>
      <c r="D51" s="7" t="s">
        <v>23</v>
      </c>
      <c r="E51" s="50" t="s">
        <v>76</v>
      </c>
      <c r="F51" s="51">
        <v>67</v>
      </c>
      <c r="G51" s="60">
        <v>13697</v>
      </c>
      <c r="H51" s="51">
        <v>11.48</v>
      </c>
      <c r="I51" s="51">
        <v>15.46</v>
      </c>
      <c r="J51" s="51">
        <v>196</v>
      </c>
      <c r="K51" s="61">
        <v>37471</v>
      </c>
      <c r="L51" s="51" t="s">
        <v>68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502</v>
      </c>
      <c r="G55" s="21">
        <f t="shared" ref="G55" si="8">SUM(G48:G54)</f>
        <v>58897</v>
      </c>
      <c r="H55" s="21">
        <f t="shared" ref="H55" si="9">SUM(H48:H54)</f>
        <v>27110.94</v>
      </c>
      <c r="I55" s="21">
        <f t="shared" ref="I55" si="10">SUM(I48:I54)</f>
        <v>48.57</v>
      </c>
      <c r="J55" s="21">
        <f t="shared" ref="J55" si="11">SUM(J48:J54)</f>
        <v>585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 t="s">
        <v>38</v>
      </c>
      <c r="E57" s="50" t="s">
        <v>77</v>
      </c>
      <c r="F57" s="51">
        <v>150</v>
      </c>
      <c r="G57" s="51">
        <v>3.9</v>
      </c>
      <c r="H57" s="51">
        <v>3.75</v>
      </c>
      <c r="I57" s="58">
        <v>37303</v>
      </c>
      <c r="J57" s="51">
        <v>118</v>
      </c>
      <c r="K57" s="52">
        <v>698</v>
      </c>
      <c r="L57" s="51" t="s">
        <v>93</v>
      </c>
    </row>
    <row r="58" spans="1:12" ht="15" x14ac:dyDescent="0.25">
      <c r="A58" s="15"/>
      <c r="B58" s="16"/>
      <c r="C58" s="11"/>
      <c r="D58" s="6" t="s">
        <v>23</v>
      </c>
      <c r="E58" s="50" t="s">
        <v>78</v>
      </c>
      <c r="F58" s="51">
        <v>50</v>
      </c>
      <c r="G58" s="51">
        <v>3.75</v>
      </c>
      <c r="H58" s="51">
        <v>1.45</v>
      </c>
      <c r="I58" s="51">
        <v>25.7</v>
      </c>
      <c r="J58" s="51">
        <v>131</v>
      </c>
      <c r="K58" s="52">
        <v>1023</v>
      </c>
      <c r="L58" s="51" t="s">
        <v>65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7.65</v>
      </c>
      <c r="H59" s="21">
        <f t="shared" ref="H59" si="14">SUM(H56:H58)</f>
        <v>5.2</v>
      </c>
      <c r="I59" s="21">
        <f t="shared" ref="I59" si="15">SUM(I56:I58)</f>
        <v>37328.699999999997</v>
      </c>
      <c r="J59" s="21">
        <f t="shared" ref="J59" si="16">SUM(J56:J58)</f>
        <v>249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79</v>
      </c>
      <c r="F60" s="51">
        <v>60</v>
      </c>
      <c r="G60" s="51" t="s">
        <v>86</v>
      </c>
      <c r="H60" s="51" t="s">
        <v>87</v>
      </c>
      <c r="I60" s="51">
        <v>0.68</v>
      </c>
      <c r="J60" s="51">
        <v>5</v>
      </c>
      <c r="K60" s="52">
        <v>576</v>
      </c>
      <c r="L60" s="51" t="s">
        <v>94</v>
      </c>
    </row>
    <row r="61" spans="1:12" ht="15" x14ac:dyDescent="0.25">
      <c r="A61" s="15"/>
      <c r="B61" s="16"/>
      <c r="C61" s="11"/>
      <c r="D61" s="7" t="s">
        <v>28</v>
      </c>
      <c r="E61" s="50" t="s">
        <v>80</v>
      </c>
      <c r="F61" s="51">
        <v>278</v>
      </c>
      <c r="G61" s="51">
        <v>5.37</v>
      </c>
      <c r="H61" s="51">
        <v>6.32</v>
      </c>
      <c r="I61" s="51">
        <v>7.92</v>
      </c>
      <c r="J61" s="51">
        <v>114</v>
      </c>
      <c r="K61" s="52">
        <v>124</v>
      </c>
      <c r="L61" s="51" t="s">
        <v>95</v>
      </c>
    </row>
    <row r="62" spans="1:12" ht="15" x14ac:dyDescent="0.25">
      <c r="A62" s="15"/>
      <c r="B62" s="16"/>
      <c r="C62" s="11"/>
      <c r="D62" s="7" t="s">
        <v>29</v>
      </c>
      <c r="E62" s="50" t="s">
        <v>81</v>
      </c>
      <c r="F62" s="51">
        <v>120</v>
      </c>
      <c r="G62" s="51">
        <v>17.350000000000001</v>
      </c>
      <c r="H62" s="58">
        <v>37513</v>
      </c>
      <c r="I62" s="60">
        <v>24959</v>
      </c>
      <c r="J62" s="51">
        <v>220</v>
      </c>
      <c r="K62" s="52">
        <v>437</v>
      </c>
      <c r="L62" s="51" t="s">
        <v>96</v>
      </c>
    </row>
    <row r="63" spans="1:12" ht="15" x14ac:dyDescent="0.25">
      <c r="A63" s="15"/>
      <c r="B63" s="16"/>
      <c r="C63" s="11"/>
      <c r="D63" s="7" t="s">
        <v>30</v>
      </c>
      <c r="E63" s="50" t="s">
        <v>82</v>
      </c>
      <c r="F63" s="51">
        <v>150</v>
      </c>
      <c r="G63" s="51">
        <v>4.54</v>
      </c>
      <c r="H63" s="60">
        <v>41821</v>
      </c>
      <c r="I63" s="51" t="s">
        <v>90</v>
      </c>
      <c r="J63" s="51">
        <v>188</v>
      </c>
      <c r="K63" s="52">
        <v>516</v>
      </c>
      <c r="L63" s="58">
        <v>10.8</v>
      </c>
    </row>
    <row r="64" spans="1:12" ht="15" x14ac:dyDescent="0.25">
      <c r="A64" s="15"/>
      <c r="B64" s="16"/>
      <c r="C64" s="11"/>
      <c r="D64" s="7" t="s">
        <v>31</v>
      </c>
      <c r="E64" s="50" t="s">
        <v>83</v>
      </c>
      <c r="F64" s="51">
        <v>200</v>
      </c>
      <c r="G64" s="51">
        <v>0.6</v>
      </c>
      <c r="H64" s="51">
        <v>0.4</v>
      </c>
      <c r="I64" s="51">
        <v>32.6</v>
      </c>
      <c r="J64" s="51">
        <v>140</v>
      </c>
      <c r="K64" s="52">
        <v>707</v>
      </c>
      <c r="L64" s="51" t="s">
        <v>91</v>
      </c>
    </row>
    <row r="65" spans="1:12" ht="15" x14ac:dyDescent="0.25">
      <c r="A65" s="15"/>
      <c r="B65" s="16"/>
      <c r="C65" s="11"/>
      <c r="D65" s="7" t="s">
        <v>32</v>
      </c>
      <c r="E65" s="50" t="s">
        <v>84</v>
      </c>
      <c r="F65" s="51">
        <v>25</v>
      </c>
      <c r="G65" s="51">
        <v>1.9</v>
      </c>
      <c r="H65" s="51" t="s">
        <v>88</v>
      </c>
      <c r="I65" s="58">
        <v>37327</v>
      </c>
      <c r="J65" s="51">
        <v>59</v>
      </c>
      <c r="K65" s="52">
        <v>1011</v>
      </c>
      <c r="L65" s="51" t="s">
        <v>67</v>
      </c>
    </row>
    <row r="66" spans="1:12" ht="15" x14ac:dyDescent="0.25">
      <c r="A66" s="15"/>
      <c r="B66" s="16"/>
      <c r="C66" s="11"/>
      <c r="D66" s="7" t="s">
        <v>33</v>
      </c>
      <c r="E66" s="50" t="s">
        <v>85</v>
      </c>
      <c r="F66" s="51">
        <v>50</v>
      </c>
      <c r="G66" s="51">
        <v>3.3</v>
      </c>
      <c r="H66" s="51">
        <v>0.6</v>
      </c>
      <c r="I66" s="58">
        <v>37453</v>
      </c>
      <c r="J66" s="51">
        <v>87</v>
      </c>
      <c r="K66" s="52">
        <v>1012</v>
      </c>
      <c r="L66" s="58">
        <v>2.5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883</v>
      </c>
      <c r="G69" s="21">
        <f t="shared" ref="G69" si="18">SUM(G60:G68)</f>
        <v>33.06</v>
      </c>
      <c r="H69" s="21">
        <f t="shared" ref="H69" si="19">SUM(H60:H68)</f>
        <v>79341.320000000007</v>
      </c>
      <c r="I69" s="21">
        <f t="shared" ref="I69" si="20">SUM(I60:I68)</f>
        <v>99780.2</v>
      </c>
      <c r="J69" s="21">
        <f t="shared" ref="J69" si="21">SUM(J60:J68)</f>
        <v>813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1585</v>
      </c>
      <c r="G89" s="34">
        <f t="shared" ref="G89" si="38">G55+G59+G69+G74+G81+G88</f>
        <v>58937.71</v>
      </c>
      <c r="H89" s="34">
        <f t="shared" ref="H89" si="39">H55+H59+H69+H74+H81+H88</f>
        <v>106457.46</v>
      </c>
      <c r="I89" s="34">
        <f t="shared" ref="I89" si="40">I55+I59+I69+I74+I81+I88</f>
        <v>137157.47</v>
      </c>
      <c r="J89" s="34">
        <f t="shared" ref="J89" si="41">J55+J59+J69+J74+J81+J88</f>
        <v>1647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97</v>
      </c>
      <c r="F90" s="48">
        <v>235</v>
      </c>
      <c r="G90" s="48">
        <v>7.29</v>
      </c>
      <c r="H90" s="48">
        <v>9.02</v>
      </c>
      <c r="I90" s="62">
        <v>37466</v>
      </c>
      <c r="J90" s="48">
        <v>230</v>
      </c>
      <c r="K90" s="49">
        <v>302</v>
      </c>
      <c r="L90" s="48" t="s">
        <v>110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98</v>
      </c>
      <c r="F92" s="51">
        <v>200</v>
      </c>
      <c r="G92" s="51">
        <v>5.31</v>
      </c>
      <c r="H92" s="58">
        <v>37351</v>
      </c>
      <c r="I92" s="51">
        <v>19.43</v>
      </c>
      <c r="J92" s="51">
        <v>149</v>
      </c>
      <c r="K92" s="52">
        <v>693</v>
      </c>
      <c r="L92" s="51" t="s">
        <v>111</v>
      </c>
    </row>
    <row r="93" spans="1:12" ht="15" x14ac:dyDescent="0.25">
      <c r="A93" s="25"/>
      <c r="B93" s="16"/>
      <c r="C93" s="11"/>
      <c r="D93" s="7" t="s">
        <v>23</v>
      </c>
      <c r="E93" s="50" t="s">
        <v>99</v>
      </c>
      <c r="F93" s="51">
        <v>65</v>
      </c>
      <c r="G93" s="51">
        <v>2.35</v>
      </c>
      <c r="H93" s="60">
        <v>36251</v>
      </c>
      <c r="I93" s="51">
        <v>28.46</v>
      </c>
      <c r="J93" s="51">
        <v>166</v>
      </c>
      <c r="K93" s="61">
        <v>37317</v>
      </c>
      <c r="L93" s="58">
        <v>7.2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500</v>
      </c>
      <c r="G97" s="21">
        <f t="shared" ref="G97" si="43">SUM(G90:G96)</f>
        <v>14.95</v>
      </c>
      <c r="H97" s="21">
        <f t="shared" ref="H97" si="44">SUM(H90:H96)</f>
        <v>73611.01999999999</v>
      </c>
      <c r="I97" s="21">
        <f t="shared" ref="I97" si="45">SUM(I90:I96)</f>
        <v>37513.89</v>
      </c>
      <c r="J97" s="21">
        <f t="shared" ref="J97" si="46">SUM(J90:J96)</f>
        <v>545</v>
      </c>
      <c r="K97" s="27"/>
      <c r="L97" s="21">
        <f t="shared" si="12"/>
        <v>7.2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 t="s">
        <v>38</v>
      </c>
      <c r="E99" s="50" t="s">
        <v>100</v>
      </c>
      <c r="F99" s="51">
        <v>150</v>
      </c>
      <c r="G99" s="51">
        <v>4.05</v>
      </c>
      <c r="H99" s="51">
        <v>3.75</v>
      </c>
      <c r="I99" s="60">
        <v>10898</v>
      </c>
      <c r="J99" s="51">
        <v>101</v>
      </c>
      <c r="K99" s="52">
        <v>698</v>
      </c>
      <c r="L99" s="51" t="s">
        <v>71</v>
      </c>
    </row>
    <row r="100" spans="1:12" ht="15" x14ac:dyDescent="0.25">
      <c r="A100" s="25"/>
      <c r="B100" s="16"/>
      <c r="C100" s="11"/>
      <c r="D100" s="6" t="s">
        <v>23</v>
      </c>
      <c r="E100" s="50" t="s">
        <v>101</v>
      </c>
      <c r="F100" s="51">
        <v>50</v>
      </c>
      <c r="G100" s="60">
        <v>27454</v>
      </c>
      <c r="H100" s="51">
        <v>1.45</v>
      </c>
      <c r="I100" s="51">
        <v>25.7</v>
      </c>
      <c r="J100" s="51">
        <v>131</v>
      </c>
      <c r="K100" s="52">
        <v>1023</v>
      </c>
      <c r="L100" s="51" t="s">
        <v>65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7">SUM(G98:G100)</f>
        <v>27458.05</v>
      </c>
      <c r="H101" s="21">
        <f t="shared" ref="H101" si="48">SUM(H98:H100)</f>
        <v>5.2</v>
      </c>
      <c r="I101" s="21">
        <f t="shared" ref="I101" si="49">SUM(I98:I100)</f>
        <v>10923.7</v>
      </c>
      <c r="J101" s="21">
        <f t="shared" ref="J101" si="50">SUM(J98:J100)</f>
        <v>232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102</v>
      </c>
      <c r="F102" s="51">
        <v>60</v>
      </c>
      <c r="G102" s="51">
        <v>1.55</v>
      </c>
      <c r="H102" s="51">
        <v>0.1</v>
      </c>
      <c r="I102" s="60">
        <v>9192</v>
      </c>
      <c r="J102" s="51">
        <v>20</v>
      </c>
      <c r="K102" s="52">
        <v>576</v>
      </c>
      <c r="L102" s="58">
        <v>7.3</v>
      </c>
    </row>
    <row r="103" spans="1:12" ht="15" x14ac:dyDescent="0.25">
      <c r="A103" s="25"/>
      <c r="B103" s="16"/>
      <c r="C103" s="11"/>
      <c r="D103" s="7" t="s">
        <v>28</v>
      </c>
      <c r="E103" s="50" t="s">
        <v>103</v>
      </c>
      <c r="F103" s="51">
        <v>260</v>
      </c>
      <c r="G103" s="51">
        <v>3.15</v>
      </c>
      <c r="H103" s="51">
        <v>4.28</v>
      </c>
      <c r="I103" s="51">
        <v>15.61</v>
      </c>
      <c r="J103" s="51">
        <v>113</v>
      </c>
      <c r="K103" s="52">
        <v>131</v>
      </c>
      <c r="L103" s="51" t="s">
        <v>95</v>
      </c>
    </row>
    <row r="104" spans="1:12" ht="15" x14ac:dyDescent="0.25">
      <c r="A104" s="25"/>
      <c r="B104" s="16"/>
      <c r="C104" s="11"/>
      <c r="D104" s="7" t="s">
        <v>29</v>
      </c>
      <c r="E104" s="50" t="s">
        <v>104</v>
      </c>
      <c r="F104" s="51">
        <v>200</v>
      </c>
      <c r="G104" s="51">
        <v>19.89</v>
      </c>
      <c r="H104" s="51" t="s">
        <v>108</v>
      </c>
      <c r="I104" s="51">
        <v>31.82</v>
      </c>
      <c r="J104" s="51">
        <v>381</v>
      </c>
      <c r="K104" s="52">
        <v>492</v>
      </c>
      <c r="L104" s="51" t="s">
        <v>112</v>
      </c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105</v>
      </c>
      <c r="F106" s="51">
        <v>200</v>
      </c>
      <c r="G106" s="51">
        <v>0.46</v>
      </c>
      <c r="H106" s="51">
        <v>0.1</v>
      </c>
      <c r="I106" s="51" t="s">
        <v>109</v>
      </c>
      <c r="J106" s="51">
        <v>116</v>
      </c>
      <c r="K106" s="52">
        <v>638</v>
      </c>
      <c r="L106" s="51" t="s">
        <v>111</v>
      </c>
    </row>
    <row r="107" spans="1:12" ht="15" x14ac:dyDescent="0.25">
      <c r="A107" s="25"/>
      <c r="B107" s="16"/>
      <c r="C107" s="11"/>
      <c r="D107" s="7" t="s">
        <v>32</v>
      </c>
      <c r="E107" s="50" t="s">
        <v>106</v>
      </c>
      <c r="F107" s="51">
        <v>25</v>
      </c>
      <c r="G107" s="51">
        <v>1.9</v>
      </c>
      <c r="H107" s="51">
        <v>0.2</v>
      </c>
      <c r="I107" s="51">
        <v>12.3</v>
      </c>
      <c r="J107" s="51">
        <v>59</v>
      </c>
      <c r="K107" s="52">
        <v>1011</v>
      </c>
      <c r="L107" s="51" t="s">
        <v>67</v>
      </c>
    </row>
    <row r="108" spans="1:12" ht="15" x14ac:dyDescent="0.25">
      <c r="A108" s="25"/>
      <c r="B108" s="16"/>
      <c r="C108" s="11"/>
      <c r="D108" s="7" t="s">
        <v>33</v>
      </c>
      <c r="E108" s="50" t="s">
        <v>107</v>
      </c>
      <c r="F108" s="51">
        <v>50</v>
      </c>
      <c r="G108" s="51">
        <v>3.3</v>
      </c>
      <c r="H108" s="51">
        <v>0.6</v>
      </c>
      <c r="I108" s="51">
        <v>16.7</v>
      </c>
      <c r="J108" s="51">
        <v>87</v>
      </c>
      <c r="K108" s="52">
        <v>1012</v>
      </c>
      <c r="L108" s="58">
        <v>2.5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795</v>
      </c>
      <c r="G111" s="21">
        <f t="shared" ref="G111" si="52">SUM(G102:G110)</f>
        <v>30.25</v>
      </c>
      <c r="H111" s="21">
        <f t="shared" ref="H111" si="53">SUM(H102:H110)</f>
        <v>5.2799999999999994</v>
      </c>
      <c r="I111" s="21">
        <f t="shared" ref="I111" si="54">SUM(I102:I110)</f>
        <v>9268.43</v>
      </c>
      <c r="J111" s="21">
        <f t="shared" ref="J111" si="55">SUM(J102:J110)</f>
        <v>776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1495</v>
      </c>
      <c r="G131" s="34">
        <f t="shared" ref="G131" si="72">G97+G101+G111+G116+G123+G130</f>
        <v>27503.25</v>
      </c>
      <c r="H131" s="34">
        <f t="shared" ref="H131" si="73">H97+H101+H111+H116+H123+H130</f>
        <v>73621.499999999985</v>
      </c>
      <c r="I131" s="34">
        <f t="shared" ref="I131" si="74">I97+I101+I111+I116+I123+I130</f>
        <v>57706.02</v>
      </c>
      <c r="J131" s="34">
        <f t="shared" ref="J131" si="75">J97+J101+J111+J116+J123+J130</f>
        <v>1553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113</v>
      </c>
      <c r="F132" s="48">
        <v>235</v>
      </c>
      <c r="G132" s="59">
        <v>31199</v>
      </c>
      <c r="H132" s="48">
        <v>8.67</v>
      </c>
      <c r="I132" s="48">
        <v>32.1</v>
      </c>
      <c r="J132" s="48">
        <v>234</v>
      </c>
      <c r="K132" s="49">
        <v>302</v>
      </c>
      <c r="L132" s="48" t="s">
        <v>71</v>
      </c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114</v>
      </c>
      <c r="F134" s="51">
        <v>200</v>
      </c>
      <c r="G134" s="51">
        <v>2.98</v>
      </c>
      <c r="H134" s="51">
        <v>3.22</v>
      </c>
      <c r="I134" s="51">
        <v>16.7</v>
      </c>
      <c r="J134" s="51">
        <v>108</v>
      </c>
      <c r="K134" s="52">
        <v>685</v>
      </c>
      <c r="L134" s="51" t="s">
        <v>65</v>
      </c>
    </row>
    <row r="135" spans="1:12" ht="15" x14ac:dyDescent="0.25">
      <c r="A135" s="25"/>
      <c r="B135" s="16"/>
      <c r="C135" s="11"/>
      <c r="D135" s="7" t="s">
        <v>23</v>
      </c>
      <c r="E135" s="50" t="s">
        <v>115</v>
      </c>
      <c r="F135" s="58">
        <v>35</v>
      </c>
      <c r="G135" s="60">
        <v>9894</v>
      </c>
      <c r="H135" s="51">
        <v>4.99</v>
      </c>
      <c r="I135" s="51" t="s">
        <v>126</v>
      </c>
      <c r="J135" s="51">
        <v>116</v>
      </c>
      <c r="K135" s="52">
        <v>1</v>
      </c>
      <c r="L135" s="51" t="s">
        <v>66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48</v>
      </c>
      <c r="E137" s="50" t="s">
        <v>116</v>
      </c>
      <c r="F137" s="51">
        <v>40</v>
      </c>
      <c r="G137" s="51">
        <v>5.08</v>
      </c>
      <c r="H137" s="51">
        <v>4.5999999999999996</v>
      </c>
      <c r="I137" s="51">
        <v>0.28000000000000003</v>
      </c>
      <c r="J137" s="51">
        <v>63</v>
      </c>
      <c r="K137" s="52">
        <v>337</v>
      </c>
      <c r="L137" s="51" t="s">
        <v>67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41101.06</v>
      </c>
      <c r="H139" s="21">
        <f t="shared" ref="H139" si="78">SUM(H132:H138)</f>
        <v>21.480000000000004</v>
      </c>
      <c r="I139" s="21">
        <f t="shared" ref="I139" si="79">SUM(I132:I138)</f>
        <v>49.08</v>
      </c>
      <c r="J139" s="21">
        <f t="shared" ref="J139" si="80">SUM(J132:J138)</f>
        <v>521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 t="s">
        <v>38</v>
      </c>
      <c r="E141" s="50" t="s">
        <v>117</v>
      </c>
      <c r="F141" s="51">
        <v>150</v>
      </c>
      <c r="G141" s="58">
        <v>37502</v>
      </c>
      <c r="H141" s="51">
        <v>3.75</v>
      </c>
      <c r="I141" s="51">
        <v>19.2</v>
      </c>
      <c r="J141" s="51">
        <v>120</v>
      </c>
      <c r="K141" s="52">
        <v>698</v>
      </c>
      <c r="L141" s="51" t="s">
        <v>68</v>
      </c>
    </row>
    <row r="142" spans="1:12" ht="15" x14ac:dyDescent="0.25">
      <c r="A142" s="25"/>
      <c r="B142" s="16"/>
      <c r="C142" s="11"/>
      <c r="D142" s="6" t="s">
        <v>23</v>
      </c>
      <c r="E142" s="50" t="s">
        <v>118</v>
      </c>
      <c r="F142" s="51">
        <v>67</v>
      </c>
      <c r="G142" s="51">
        <v>5.53</v>
      </c>
      <c r="H142" s="51">
        <v>6.23</v>
      </c>
      <c r="I142" s="51">
        <v>18.63</v>
      </c>
      <c r="J142" s="51">
        <v>165</v>
      </c>
      <c r="K142" s="52">
        <v>672</v>
      </c>
      <c r="L142" s="51" t="s">
        <v>111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217</v>
      </c>
      <c r="G143" s="21">
        <f t="shared" ref="G143" si="82">SUM(G140:G142)</f>
        <v>37507.53</v>
      </c>
      <c r="H143" s="21">
        <f t="shared" ref="H143" si="83">SUM(H140:H142)</f>
        <v>9.98</v>
      </c>
      <c r="I143" s="21">
        <f t="shared" ref="I143" si="84">SUM(I140:I142)</f>
        <v>37.83</v>
      </c>
      <c r="J143" s="21">
        <f t="shared" ref="J143" si="85">SUM(J140:J142)</f>
        <v>285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119</v>
      </c>
      <c r="F144" s="51">
        <v>100</v>
      </c>
      <c r="G144" s="60">
        <v>1.55</v>
      </c>
      <c r="H144" s="51">
        <v>10.18</v>
      </c>
      <c r="I144" s="51">
        <v>7.55</v>
      </c>
      <c r="J144" s="51">
        <v>128</v>
      </c>
      <c r="K144" s="61">
        <v>37281</v>
      </c>
      <c r="L144" s="51" t="s">
        <v>110</v>
      </c>
    </row>
    <row r="145" spans="1:12" ht="15" x14ac:dyDescent="0.25">
      <c r="A145" s="25"/>
      <c r="B145" s="16"/>
      <c r="C145" s="11"/>
      <c r="D145" s="7" t="s">
        <v>28</v>
      </c>
      <c r="E145" s="50" t="s">
        <v>120</v>
      </c>
      <c r="F145" s="51">
        <v>270</v>
      </c>
      <c r="G145" s="51">
        <v>5.63</v>
      </c>
      <c r="H145" s="51">
        <v>3</v>
      </c>
      <c r="I145" s="51">
        <v>14.97</v>
      </c>
      <c r="J145" s="51">
        <v>123</v>
      </c>
      <c r="K145" s="52">
        <v>137</v>
      </c>
      <c r="L145" s="51" t="s">
        <v>95</v>
      </c>
    </row>
    <row r="146" spans="1:12" ht="15" x14ac:dyDescent="0.25">
      <c r="A146" s="25"/>
      <c r="B146" s="16"/>
      <c r="C146" s="11"/>
      <c r="D146" s="7" t="s">
        <v>29</v>
      </c>
      <c r="E146" s="50" t="s">
        <v>121</v>
      </c>
      <c r="F146" s="51">
        <v>220</v>
      </c>
      <c r="G146" s="51">
        <v>15.6</v>
      </c>
      <c r="H146" s="51">
        <v>32.85</v>
      </c>
      <c r="I146" s="51">
        <v>9.85</v>
      </c>
      <c r="J146" s="51">
        <v>407</v>
      </c>
      <c r="K146" s="52">
        <v>440</v>
      </c>
      <c r="L146" s="51" t="s">
        <v>70</v>
      </c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122</v>
      </c>
      <c r="F148" s="51">
        <v>200</v>
      </c>
      <c r="G148" s="51">
        <v>0.59</v>
      </c>
      <c r="H148" s="51">
        <v>0.06</v>
      </c>
      <c r="I148" s="51">
        <v>27.67</v>
      </c>
      <c r="J148" s="51">
        <v>115</v>
      </c>
      <c r="K148" s="52">
        <v>639</v>
      </c>
      <c r="L148" s="51" t="s">
        <v>72</v>
      </c>
    </row>
    <row r="149" spans="1:12" ht="15" x14ac:dyDescent="0.25">
      <c r="A149" s="25"/>
      <c r="B149" s="16"/>
      <c r="C149" s="11"/>
      <c r="D149" s="7" t="s">
        <v>32</v>
      </c>
      <c r="E149" s="50" t="s">
        <v>123</v>
      </c>
      <c r="F149" s="51">
        <v>25</v>
      </c>
      <c r="G149" s="51">
        <v>1.9</v>
      </c>
      <c r="H149" s="51">
        <v>0.2</v>
      </c>
      <c r="I149" s="51">
        <v>12.3</v>
      </c>
      <c r="J149" s="51">
        <v>59</v>
      </c>
      <c r="K149" s="52">
        <v>1011</v>
      </c>
      <c r="L149" s="51" t="s">
        <v>67</v>
      </c>
    </row>
    <row r="150" spans="1:12" ht="15" x14ac:dyDescent="0.25">
      <c r="A150" s="25"/>
      <c r="B150" s="16"/>
      <c r="C150" s="11"/>
      <c r="D150" s="7" t="s">
        <v>33</v>
      </c>
      <c r="E150" s="50" t="s">
        <v>124</v>
      </c>
      <c r="F150" s="51">
        <v>50</v>
      </c>
      <c r="G150" s="51">
        <v>3.3</v>
      </c>
      <c r="H150" s="51" t="s">
        <v>125</v>
      </c>
      <c r="I150" s="51">
        <v>16.7</v>
      </c>
      <c r="J150" s="51">
        <v>87</v>
      </c>
      <c r="K150" s="52">
        <v>1012</v>
      </c>
      <c r="L150" s="58">
        <v>2.5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865</v>
      </c>
      <c r="G153" s="21">
        <f t="shared" ref="G153" si="87">SUM(G144:G152)</f>
        <v>28.57</v>
      </c>
      <c r="H153" s="21">
        <f t="shared" ref="H153" si="88">SUM(H144:H152)</f>
        <v>46.290000000000006</v>
      </c>
      <c r="I153" s="21">
        <f t="shared" ref="I153" si="89">SUM(I144:I152)</f>
        <v>89.04</v>
      </c>
      <c r="J153" s="21">
        <f t="shared" ref="J153" si="90">SUM(J144:J152)</f>
        <v>919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1592</v>
      </c>
      <c r="G173" s="34">
        <f t="shared" ref="G173" si="107">G139+G143+G153+G158+G165+G172</f>
        <v>78637.16</v>
      </c>
      <c r="H173" s="34">
        <f t="shared" ref="H173" si="108">H139+H143+H153+H158+H165+H172</f>
        <v>77.750000000000014</v>
      </c>
      <c r="I173" s="34">
        <f t="shared" ref="I173" si="109">I139+I143+I153+I158+I165+I172</f>
        <v>175.95</v>
      </c>
      <c r="J173" s="34">
        <f t="shared" ref="J173" si="110">J139+J143+J153+J158+J165+J172</f>
        <v>1725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127</v>
      </c>
      <c r="F174" s="48">
        <v>235</v>
      </c>
      <c r="G174" s="48">
        <v>9.15</v>
      </c>
      <c r="H174" s="59">
        <v>8.14</v>
      </c>
      <c r="I174" s="48">
        <v>40.03</v>
      </c>
      <c r="J174" s="48">
        <v>271</v>
      </c>
      <c r="K174" s="49">
        <v>302</v>
      </c>
      <c r="L174" s="48" t="s">
        <v>138</v>
      </c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128</v>
      </c>
      <c r="F176" s="51">
        <v>200</v>
      </c>
      <c r="G176" s="51">
        <v>0.17</v>
      </c>
      <c r="H176" s="51">
        <v>0.03</v>
      </c>
      <c r="I176" s="51">
        <v>12.3</v>
      </c>
      <c r="J176" s="51">
        <v>51</v>
      </c>
      <c r="K176" s="52">
        <v>686</v>
      </c>
      <c r="L176" s="51" t="s">
        <v>139</v>
      </c>
    </row>
    <row r="177" spans="1:12" ht="15" x14ac:dyDescent="0.25">
      <c r="A177" s="25"/>
      <c r="B177" s="16"/>
      <c r="C177" s="11"/>
      <c r="D177" s="7" t="s">
        <v>23</v>
      </c>
      <c r="E177" s="50" t="s">
        <v>129</v>
      </c>
      <c r="F177" s="51">
        <v>67</v>
      </c>
      <c r="G177" s="51">
        <v>7.37</v>
      </c>
      <c r="H177" s="60">
        <v>17838</v>
      </c>
      <c r="I177" s="51">
        <v>15.46</v>
      </c>
      <c r="J177" s="51">
        <v>196</v>
      </c>
      <c r="K177" s="61">
        <v>37471</v>
      </c>
      <c r="L177" s="51" t="s">
        <v>91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502</v>
      </c>
      <c r="G181" s="21">
        <f t="shared" ref="G181" si="112">SUM(G174:G180)</f>
        <v>16.690000000000001</v>
      </c>
      <c r="H181" s="21">
        <f t="shared" ref="H181" si="113">SUM(H174:H180)</f>
        <v>17846.169999999998</v>
      </c>
      <c r="I181" s="21">
        <f t="shared" ref="I181" si="114">SUM(I174:I180)</f>
        <v>67.789999999999992</v>
      </c>
      <c r="J181" s="21">
        <f t="shared" ref="J181" si="115">SUM(J174:J180)</f>
        <v>518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 t="s">
        <v>38</v>
      </c>
      <c r="E183" s="50" t="s">
        <v>130</v>
      </c>
      <c r="F183" s="51">
        <v>150</v>
      </c>
      <c r="G183" s="51">
        <v>3.9</v>
      </c>
      <c r="H183" s="51">
        <v>3.75</v>
      </c>
      <c r="I183" s="58">
        <v>37303</v>
      </c>
      <c r="J183" s="51">
        <v>118</v>
      </c>
      <c r="K183" s="52">
        <v>698</v>
      </c>
      <c r="L183" s="51" t="s">
        <v>93</v>
      </c>
    </row>
    <row r="184" spans="1:12" ht="15" x14ac:dyDescent="0.25">
      <c r="A184" s="25"/>
      <c r="B184" s="16"/>
      <c r="C184" s="11"/>
      <c r="D184" s="6" t="s">
        <v>23</v>
      </c>
      <c r="E184" s="50" t="s">
        <v>131</v>
      </c>
      <c r="F184" s="51">
        <v>50</v>
      </c>
      <c r="G184" s="51">
        <v>3.75</v>
      </c>
      <c r="H184" s="51">
        <v>1.45</v>
      </c>
      <c r="I184" s="51">
        <v>25.7</v>
      </c>
      <c r="J184" s="51">
        <v>131</v>
      </c>
      <c r="K184" s="52">
        <v>1023</v>
      </c>
      <c r="L184" s="51" t="s">
        <v>65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6">SUM(G182:G184)</f>
        <v>7.65</v>
      </c>
      <c r="H185" s="21">
        <f t="shared" ref="H185" si="117">SUM(H182:H184)</f>
        <v>5.2</v>
      </c>
      <c r="I185" s="21">
        <f t="shared" ref="I185" si="118">SUM(I182:I184)</f>
        <v>37328.699999999997</v>
      </c>
      <c r="J185" s="21">
        <f t="shared" ref="J185" si="119">SUM(J182:J184)</f>
        <v>249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132</v>
      </c>
      <c r="F186" s="51">
        <v>110</v>
      </c>
      <c r="G186" s="51">
        <v>10.55</v>
      </c>
      <c r="H186" s="51">
        <v>12.42</v>
      </c>
      <c r="I186" s="60">
        <v>23863</v>
      </c>
      <c r="J186" s="51">
        <v>175</v>
      </c>
      <c r="K186" s="52" t="s">
        <v>137</v>
      </c>
      <c r="L186" s="51" t="s">
        <v>138</v>
      </c>
    </row>
    <row r="187" spans="1:12" ht="15" x14ac:dyDescent="0.25">
      <c r="A187" s="25"/>
      <c r="B187" s="16"/>
      <c r="C187" s="11"/>
      <c r="D187" s="7" t="s">
        <v>28</v>
      </c>
      <c r="E187" s="50" t="s">
        <v>133</v>
      </c>
      <c r="F187" s="51">
        <v>275</v>
      </c>
      <c r="G187" s="51">
        <v>9.09</v>
      </c>
      <c r="H187" s="51">
        <v>7.69</v>
      </c>
      <c r="I187" s="51">
        <v>14.08</v>
      </c>
      <c r="J187" s="51">
        <v>155</v>
      </c>
      <c r="K187" s="52">
        <v>151</v>
      </c>
      <c r="L187" s="51" t="s">
        <v>140</v>
      </c>
    </row>
    <row r="188" spans="1:12" ht="15" x14ac:dyDescent="0.25">
      <c r="A188" s="25"/>
      <c r="B188" s="16"/>
      <c r="C188" s="11"/>
      <c r="D188" s="7" t="s">
        <v>29</v>
      </c>
      <c r="E188" s="50" t="s">
        <v>134</v>
      </c>
      <c r="F188" s="51">
        <v>215</v>
      </c>
      <c r="G188" s="51">
        <v>13.64</v>
      </c>
      <c r="H188" s="51">
        <v>8.9</v>
      </c>
      <c r="I188" s="51">
        <v>19.29</v>
      </c>
      <c r="J188" s="51">
        <v>214</v>
      </c>
      <c r="K188" s="52">
        <v>267</v>
      </c>
      <c r="L188" s="51" t="s">
        <v>141</v>
      </c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135</v>
      </c>
      <c r="F190" s="51">
        <v>200</v>
      </c>
      <c r="G190" s="51" t="s">
        <v>125</v>
      </c>
      <c r="H190" s="51">
        <v>0.4</v>
      </c>
      <c r="I190" s="51">
        <v>32.6</v>
      </c>
      <c r="J190" s="51">
        <v>140</v>
      </c>
      <c r="K190" s="52">
        <v>707</v>
      </c>
      <c r="L190" s="51" t="s">
        <v>91</v>
      </c>
    </row>
    <row r="191" spans="1:12" ht="15" x14ac:dyDescent="0.25">
      <c r="A191" s="25"/>
      <c r="B191" s="16"/>
      <c r="C191" s="11"/>
      <c r="D191" s="7" t="s">
        <v>32</v>
      </c>
      <c r="E191" s="50" t="s">
        <v>123</v>
      </c>
      <c r="F191" s="51">
        <v>25</v>
      </c>
      <c r="G191" s="51">
        <v>1.9</v>
      </c>
      <c r="H191" s="51">
        <v>0.2</v>
      </c>
      <c r="I191" s="51">
        <v>12.3</v>
      </c>
      <c r="J191" s="51">
        <v>59</v>
      </c>
      <c r="K191" s="52">
        <v>1011</v>
      </c>
      <c r="L191" s="51" t="s">
        <v>67</v>
      </c>
    </row>
    <row r="192" spans="1:12" ht="15" x14ac:dyDescent="0.25">
      <c r="A192" s="25"/>
      <c r="B192" s="16"/>
      <c r="C192" s="11"/>
      <c r="D192" s="7" t="s">
        <v>33</v>
      </c>
      <c r="E192" s="50" t="s">
        <v>136</v>
      </c>
      <c r="F192" s="51">
        <v>50</v>
      </c>
      <c r="G192" s="58">
        <v>3.3</v>
      </c>
      <c r="H192" s="51">
        <v>0.6</v>
      </c>
      <c r="I192" s="51">
        <v>16.7</v>
      </c>
      <c r="J192" s="51">
        <v>87</v>
      </c>
      <c r="K192" s="52">
        <v>1012</v>
      </c>
      <c r="L192" s="58">
        <v>2.5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875</v>
      </c>
      <c r="G195" s="21">
        <f t="shared" ref="G195" si="121">SUM(G186:G194)</f>
        <v>38.479999999999997</v>
      </c>
      <c r="H195" s="21">
        <f t="shared" ref="H195" si="122">SUM(H186:H194)</f>
        <v>30.209999999999997</v>
      </c>
      <c r="I195" s="21">
        <f t="shared" ref="I195" si="123">SUM(I186:I194)</f>
        <v>23957.97</v>
      </c>
      <c r="J195" s="21">
        <f t="shared" ref="J195" si="124">SUM(J186:J194)</f>
        <v>830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1577</v>
      </c>
      <c r="G215" s="34">
        <f t="shared" ref="G215" si="141">G181+G185+G195+G200+G207+G214</f>
        <v>62.82</v>
      </c>
      <c r="H215" s="34">
        <f t="shared" ref="H215" si="142">H181+H185+H195+H200+H207+H214</f>
        <v>17881.579999999998</v>
      </c>
      <c r="I215" s="34">
        <f t="shared" ref="I215" si="143">I181+I185+I195+I200+I207+I214</f>
        <v>61354.46</v>
      </c>
      <c r="J215" s="34">
        <f t="shared" ref="J215" si="144">J181+J185+J195+J200+J207+J214</f>
        <v>1597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209</v>
      </c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210</v>
      </c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61"/>
      <c r="L219" s="58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 t="s">
        <v>38</v>
      </c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 t="s">
        <v>23</v>
      </c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8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8"/>
      <c r="I230" s="60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60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8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8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8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ca="1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/>
      <c r="G257" s="34">
        <f t="shared" ref="G257" si="175">G223+G227+G237+G242+G249+G256</f>
        <v>0</v>
      </c>
      <c r="H257" s="34">
        <f t="shared" ref="H257" si="176">H223+H227+H237+H242+H249+H256</f>
        <v>0</v>
      </c>
      <c r="I257" s="34">
        <f t="shared" ref="I257" si="177">I223+I227+I237+I242+I249+I256</f>
        <v>0</v>
      </c>
      <c r="J257" s="34">
        <f t="shared" ref="J257" si="178">J223+J227+J237+J242+J249+J256</f>
        <v>0</v>
      </c>
      <c r="K257" s="35"/>
      <c r="L257" s="34">
        <f t="shared" ref="L257" ca="1" si="179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198</v>
      </c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199</v>
      </c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 t="s">
        <v>200</v>
      </c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48</v>
      </c>
      <c r="E263" s="50" t="s">
        <v>201</v>
      </c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>
        <v>0</v>
      </c>
      <c r="L265" s="21"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 t="s">
        <v>38</v>
      </c>
      <c r="E267" s="50" t="s">
        <v>202</v>
      </c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 t="s">
        <v>23</v>
      </c>
      <c r="E268" s="50" t="s">
        <v>203</v>
      </c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204</v>
      </c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205</v>
      </c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206</v>
      </c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205</v>
      </c>
      <c r="F273" s="51"/>
      <c r="G273" s="60"/>
      <c r="H273" s="58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207</v>
      </c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 t="s">
        <v>200</v>
      </c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 t="s">
        <v>208</v>
      </c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ca="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4">SUM(G285:G290)</f>
        <v>0</v>
      </c>
      <c r="H291" s="21">
        <f t="shared" ref="H291" si="195">SUM(H285:H290)</f>
        <v>0</v>
      </c>
      <c r="I291" s="21">
        <f t="shared" ref="I291" si="196">SUM(I285:I290)</f>
        <v>0</v>
      </c>
      <c r="J291" s="21">
        <f t="shared" ref="J291" si="197">SUM(J285:J290)</f>
        <v>0</v>
      </c>
      <c r="K291" s="27"/>
      <c r="L291" s="21">
        <f t="shared" ref="L291" ca="1" si="198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9">SUM(G292:G297)</f>
        <v>0</v>
      </c>
      <c r="H298" s="21">
        <f t="shared" ref="H298" si="200">SUM(H292:H297)</f>
        <v>0</v>
      </c>
      <c r="I298" s="21">
        <f t="shared" ref="I298" si="201">SUM(I292:I297)</f>
        <v>0</v>
      </c>
      <c r="J298" s="21">
        <f t="shared" ref="J298" si="202">SUM(J292:J297)</f>
        <v>0</v>
      </c>
      <c r="K298" s="27"/>
      <c r="L298" s="21">
        <f t="shared" ref="L298" ca="1" si="203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 ca="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142</v>
      </c>
      <c r="F300" s="48">
        <v>235</v>
      </c>
      <c r="G300" s="48">
        <v>6.78</v>
      </c>
      <c r="H300" s="48">
        <v>9.81</v>
      </c>
      <c r="I300" s="48">
        <v>32.33</v>
      </c>
      <c r="J300" s="48">
        <v>246</v>
      </c>
      <c r="K300" s="49">
        <v>302</v>
      </c>
      <c r="L300" s="48" t="s">
        <v>64</v>
      </c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143</v>
      </c>
      <c r="F302" s="51">
        <v>200</v>
      </c>
      <c r="G302" s="51">
        <v>5.31</v>
      </c>
      <c r="H302" s="51">
        <v>5.4</v>
      </c>
      <c r="I302" s="51">
        <v>19.43</v>
      </c>
      <c r="J302" s="51">
        <v>149</v>
      </c>
      <c r="K302" s="52">
        <v>693</v>
      </c>
      <c r="L302" s="51" t="s">
        <v>111</v>
      </c>
    </row>
    <row r="303" spans="1:12" ht="15" x14ac:dyDescent="0.25">
      <c r="A303" s="25"/>
      <c r="B303" s="16"/>
      <c r="C303" s="11"/>
      <c r="D303" s="7" t="s">
        <v>23</v>
      </c>
      <c r="E303" s="50" t="s">
        <v>144</v>
      </c>
      <c r="F303" s="51">
        <v>67</v>
      </c>
      <c r="G303" s="51">
        <v>7.37</v>
      </c>
      <c r="H303" s="51">
        <v>11.48</v>
      </c>
      <c r="I303" s="51">
        <v>15.46</v>
      </c>
      <c r="J303" s="51">
        <v>196</v>
      </c>
      <c r="K303" s="61">
        <v>37471</v>
      </c>
      <c r="L303" s="58">
        <v>12.2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502</v>
      </c>
      <c r="G307" s="21">
        <f t="shared" ref="G307" si="204">SUM(G300:G306)</f>
        <v>19.46</v>
      </c>
      <c r="H307" s="21">
        <f t="shared" ref="H307" si="205">SUM(H300:H306)</f>
        <v>26.69</v>
      </c>
      <c r="I307" s="21">
        <f t="shared" ref="I307" si="206">SUM(I300:I306)</f>
        <v>67.22</v>
      </c>
      <c r="J307" s="21">
        <f t="shared" ref="J307" si="207">SUM(J300:J306)</f>
        <v>591</v>
      </c>
      <c r="K307" s="27"/>
      <c r="L307" s="21">
        <f t="shared" ref="L307:L349" si="208">SUM(L300:L306)</f>
        <v>12.2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 t="s">
        <v>38</v>
      </c>
      <c r="E309" s="50" t="s">
        <v>145</v>
      </c>
      <c r="F309" s="51">
        <v>150</v>
      </c>
      <c r="G309" s="51">
        <v>3.9</v>
      </c>
      <c r="H309" s="51">
        <v>3.75</v>
      </c>
      <c r="I309" s="51">
        <v>16.2</v>
      </c>
      <c r="J309" s="51">
        <v>118</v>
      </c>
      <c r="K309" s="52">
        <v>698</v>
      </c>
      <c r="L309" s="51" t="s">
        <v>93</v>
      </c>
    </row>
    <row r="310" spans="1:12" ht="15" x14ac:dyDescent="0.25">
      <c r="A310" s="25"/>
      <c r="B310" s="16"/>
      <c r="C310" s="11"/>
      <c r="D310" s="6" t="s">
        <v>23</v>
      </c>
      <c r="E310" s="50" t="s">
        <v>146</v>
      </c>
      <c r="F310" s="51">
        <v>50</v>
      </c>
      <c r="G310" s="51">
        <v>3.75</v>
      </c>
      <c r="H310" s="51">
        <v>1.45</v>
      </c>
      <c r="I310" s="51">
        <v>25.7</v>
      </c>
      <c r="J310" s="51">
        <v>131</v>
      </c>
      <c r="K310" s="52">
        <v>1023</v>
      </c>
      <c r="L310" s="51" t="s">
        <v>65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209">SUM(G308:G310)</f>
        <v>7.65</v>
      </c>
      <c r="H311" s="21">
        <f t="shared" ref="H311" si="210">SUM(H308:H310)</f>
        <v>5.2</v>
      </c>
      <c r="I311" s="21">
        <f t="shared" ref="I311" si="211">SUM(I308:I310)</f>
        <v>41.9</v>
      </c>
      <c r="J311" s="21">
        <f t="shared" ref="J311" si="212">SUM(J308:J310)</f>
        <v>249</v>
      </c>
      <c r="K311" s="27"/>
      <c r="L311" s="21">
        <f t="shared" ref="L311" ca="1" si="213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147</v>
      </c>
      <c r="F312" s="51">
        <v>60</v>
      </c>
      <c r="G312" s="51">
        <v>1.1000000000000001</v>
      </c>
      <c r="H312" s="51">
        <v>0</v>
      </c>
      <c r="I312" s="51">
        <v>5.6</v>
      </c>
      <c r="J312" s="51">
        <v>29</v>
      </c>
      <c r="K312" s="52">
        <v>576</v>
      </c>
      <c r="L312" s="58">
        <v>6.6</v>
      </c>
    </row>
    <row r="313" spans="1:12" ht="15" x14ac:dyDescent="0.25">
      <c r="A313" s="25"/>
      <c r="B313" s="16"/>
      <c r="C313" s="11"/>
      <c r="D313" s="7" t="s">
        <v>28</v>
      </c>
      <c r="E313" s="50" t="s">
        <v>214</v>
      </c>
      <c r="F313" s="51">
        <v>275</v>
      </c>
      <c r="G313" s="51">
        <v>8.51</v>
      </c>
      <c r="H313" s="51">
        <v>6.65</v>
      </c>
      <c r="I313" s="51">
        <v>16.73</v>
      </c>
      <c r="J313" s="51">
        <v>161</v>
      </c>
      <c r="K313" s="52">
        <v>147</v>
      </c>
      <c r="L313" s="51" t="s">
        <v>69</v>
      </c>
    </row>
    <row r="314" spans="1:12" ht="15" x14ac:dyDescent="0.25">
      <c r="A314" s="25"/>
      <c r="B314" s="16"/>
      <c r="C314" s="11"/>
      <c r="D314" s="7" t="s">
        <v>29</v>
      </c>
      <c r="E314" s="50" t="s">
        <v>148</v>
      </c>
      <c r="F314" s="51">
        <v>90</v>
      </c>
      <c r="G314" s="51">
        <v>12.36</v>
      </c>
      <c r="H314" s="58">
        <v>37307</v>
      </c>
      <c r="I314" s="60">
        <v>4.47</v>
      </c>
      <c r="J314" s="51">
        <v>209</v>
      </c>
      <c r="K314" s="52">
        <v>503</v>
      </c>
      <c r="L314" s="51" t="s">
        <v>70</v>
      </c>
    </row>
    <row r="315" spans="1:12" ht="15" x14ac:dyDescent="0.25">
      <c r="A315" s="25"/>
      <c r="B315" s="16"/>
      <c r="C315" s="11"/>
      <c r="D315" s="7" t="s">
        <v>30</v>
      </c>
      <c r="E315" s="50" t="s">
        <v>149</v>
      </c>
      <c r="F315" s="51">
        <v>180</v>
      </c>
      <c r="G315" s="51">
        <v>3.56</v>
      </c>
      <c r="H315" s="60">
        <v>24259</v>
      </c>
      <c r="I315" s="51">
        <v>19.13</v>
      </c>
      <c r="J315" s="51">
        <v>153</v>
      </c>
      <c r="K315" s="52">
        <v>541</v>
      </c>
      <c r="L315" s="51" t="s">
        <v>71</v>
      </c>
    </row>
    <row r="316" spans="1:12" ht="15" x14ac:dyDescent="0.25">
      <c r="A316" s="25"/>
      <c r="B316" s="16"/>
      <c r="C316" s="11"/>
      <c r="D316" s="7" t="s">
        <v>31</v>
      </c>
      <c r="E316" s="50" t="s">
        <v>150</v>
      </c>
      <c r="F316" s="51">
        <v>200</v>
      </c>
      <c r="G316" s="58">
        <v>37347</v>
      </c>
      <c r="H316" s="51">
        <v>0</v>
      </c>
      <c r="I316" s="51" t="s">
        <v>152</v>
      </c>
      <c r="J316" s="51">
        <v>111</v>
      </c>
      <c r="K316" s="52">
        <v>638</v>
      </c>
      <c r="L316" s="51" t="s">
        <v>153</v>
      </c>
    </row>
    <row r="317" spans="1:12" ht="15" x14ac:dyDescent="0.25">
      <c r="A317" s="25"/>
      <c r="B317" s="16"/>
      <c r="C317" s="11"/>
      <c r="D317" s="7" t="s">
        <v>32</v>
      </c>
      <c r="E317" s="50" t="s">
        <v>151</v>
      </c>
      <c r="F317" s="51">
        <v>25</v>
      </c>
      <c r="G317" s="51">
        <v>1.9</v>
      </c>
      <c r="H317" s="51">
        <v>0.2</v>
      </c>
      <c r="I317" s="58">
        <v>37327</v>
      </c>
      <c r="J317" s="51">
        <v>59</v>
      </c>
      <c r="K317" s="52">
        <v>1011</v>
      </c>
      <c r="L317" s="51" t="s">
        <v>67</v>
      </c>
    </row>
    <row r="318" spans="1:12" ht="15" x14ac:dyDescent="0.25">
      <c r="A318" s="25"/>
      <c r="B318" s="16"/>
      <c r="C318" s="11"/>
      <c r="D318" s="7" t="s">
        <v>33</v>
      </c>
      <c r="E318" s="50" t="s">
        <v>124</v>
      </c>
      <c r="F318" s="51">
        <v>50</v>
      </c>
      <c r="G318" s="51">
        <v>3.3</v>
      </c>
      <c r="H318" s="51">
        <v>0.6</v>
      </c>
      <c r="I318" s="51">
        <v>16.7</v>
      </c>
      <c r="J318" s="51">
        <v>87</v>
      </c>
      <c r="K318" s="52">
        <v>1012</v>
      </c>
      <c r="L318" s="58">
        <v>2.5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880</v>
      </c>
      <c r="G321" s="21">
        <f t="shared" ref="G321" si="214">SUM(G312:G320)</f>
        <v>37377.730000000003</v>
      </c>
      <c r="H321" s="21">
        <f t="shared" ref="H321" si="215">SUM(H312:H320)</f>
        <v>61573.45</v>
      </c>
      <c r="I321" s="21">
        <f t="shared" ref="I321" si="216">SUM(I312:I320)</f>
        <v>37389.629999999997</v>
      </c>
      <c r="J321" s="21">
        <f t="shared" ref="J321" si="217">SUM(J312:J320)</f>
        <v>809</v>
      </c>
      <c r="K321" s="27"/>
      <c r="L321" s="21">
        <f t="shared" ref="L321" ca="1" si="21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19">SUM(G322:G325)</f>
        <v>0</v>
      </c>
      <c r="H326" s="21">
        <f t="shared" ref="H326" si="220">SUM(H322:H325)</f>
        <v>0</v>
      </c>
      <c r="I326" s="21">
        <f t="shared" ref="I326" si="221">SUM(I322:I325)</f>
        <v>0</v>
      </c>
      <c r="J326" s="21">
        <f t="shared" ref="J326" si="222">SUM(J322:J325)</f>
        <v>0</v>
      </c>
      <c r="K326" s="27"/>
      <c r="L326" s="21">
        <f t="shared" ref="L326" ca="1" si="223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4">SUM(G327:G332)</f>
        <v>0</v>
      </c>
      <c r="H333" s="21">
        <f t="shared" ref="H333" si="225">SUM(H327:H332)</f>
        <v>0</v>
      </c>
      <c r="I333" s="21">
        <f t="shared" ref="I333" si="226">SUM(I327:I332)</f>
        <v>0</v>
      </c>
      <c r="J333" s="21">
        <f t="shared" ref="J333" si="227">SUM(J327:J332)</f>
        <v>0</v>
      </c>
      <c r="K333" s="27"/>
      <c r="L333" s="21">
        <f t="shared" ref="L333" ca="1" si="228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29">SUM(G334:G339)</f>
        <v>0</v>
      </c>
      <c r="H340" s="21">
        <f t="shared" ref="H340" si="230">SUM(H334:H339)</f>
        <v>0</v>
      </c>
      <c r="I340" s="21">
        <f t="shared" ref="I340" si="231">SUM(I334:I339)</f>
        <v>0</v>
      </c>
      <c r="J340" s="21">
        <f t="shared" ref="J340" si="232">SUM(J334:J339)</f>
        <v>0</v>
      </c>
      <c r="K340" s="27"/>
      <c r="L340" s="21">
        <f t="shared" ref="L340" ca="1" si="233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1582</v>
      </c>
      <c r="G341" s="34">
        <f t="shared" ref="G341" si="234">G307+G311+G321+G326+G333+G340</f>
        <v>37404.840000000004</v>
      </c>
      <c r="H341" s="34">
        <f t="shared" ref="H341" si="235">H307+H311+H321+H326+H333+H340</f>
        <v>61605.34</v>
      </c>
      <c r="I341" s="34">
        <f t="shared" ref="I341" si="236">I307+I311+I321+I326+I333+I340</f>
        <v>37498.75</v>
      </c>
      <c r="J341" s="34">
        <f t="shared" ref="J341" si="237">J307+J311+J321+J326+J333+J340</f>
        <v>1649</v>
      </c>
      <c r="K341" s="35"/>
      <c r="L341" s="34">
        <f t="shared" ref="L341" ca="1" si="238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154</v>
      </c>
      <c r="F342" s="48">
        <v>235</v>
      </c>
      <c r="G342" s="48">
        <v>8.41</v>
      </c>
      <c r="H342" s="48">
        <v>10.46</v>
      </c>
      <c r="I342" s="48">
        <v>33.11</v>
      </c>
      <c r="J342" s="48">
        <v>261</v>
      </c>
      <c r="K342" s="49">
        <v>302</v>
      </c>
      <c r="L342" s="48" t="s">
        <v>72</v>
      </c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155</v>
      </c>
      <c r="F344" s="51">
        <v>200</v>
      </c>
      <c r="G344" s="51">
        <v>3.82</v>
      </c>
      <c r="H344" s="51">
        <v>3.74</v>
      </c>
      <c r="I344" s="51">
        <v>20.239999999999998</v>
      </c>
      <c r="J344" s="51">
        <v>128</v>
      </c>
      <c r="K344" s="52">
        <v>692</v>
      </c>
      <c r="L344" s="51" t="s">
        <v>92</v>
      </c>
    </row>
    <row r="345" spans="1:12" ht="15" x14ac:dyDescent="0.25">
      <c r="A345" s="15"/>
      <c r="B345" s="16"/>
      <c r="C345" s="11"/>
      <c r="D345" s="7" t="s">
        <v>23</v>
      </c>
      <c r="E345" s="50" t="s">
        <v>156</v>
      </c>
      <c r="F345" s="51">
        <v>35</v>
      </c>
      <c r="G345" s="51">
        <v>2.27</v>
      </c>
      <c r="H345" s="51">
        <v>4.99</v>
      </c>
      <c r="I345" s="51">
        <v>15.46</v>
      </c>
      <c r="J345" s="51">
        <v>116</v>
      </c>
      <c r="K345" s="52">
        <v>1</v>
      </c>
      <c r="L345" s="51" t="s">
        <v>66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48</v>
      </c>
      <c r="E347" s="50" t="s">
        <v>157</v>
      </c>
      <c r="F347" s="51">
        <v>40</v>
      </c>
      <c r="G347" s="51">
        <v>5.08</v>
      </c>
      <c r="H347" s="51">
        <v>4.5999999999999996</v>
      </c>
      <c r="I347" s="51">
        <v>0.28000000000000003</v>
      </c>
      <c r="J347" s="51">
        <v>63</v>
      </c>
      <c r="K347" s="52">
        <v>337</v>
      </c>
      <c r="L347" s="51">
        <v>8.6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39">SUM(G342:G348)</f>
        <v>19.579999999999998</v>
      </c>
      <c r="H349" s="21">
        <f t="shared" ref="H349" si="240">SUM(H342:H348)</f>
        <v>23.79</v>
      </c>
      <c r="I349" s="21">
        <f t="shared" ref="I349" si="241">SUM(I342:I348)</f>
        <v>69.09</v>
      </c>
      <c r="J349" s="21">
        <f t="shared" ref="J349" si="242">SUM(J342:J348)</f>
        <v>568</v>
      </c>
      <c r="K349" s="27"/>
      <c r="L349" s="21">
        <f t="shared" si="208"/>
        <v>8.6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38</v>
      </c>
      <c r="E351" s="50" t="s">
        <v>158</v>
      </c>
      <c r="F351" s="51">
        <v>150</v>
      </c>
      <c r="G351" s="51">
        <v>4.05</v>
      </c>
      <c r="H351" s="51">
        <v>3.75</v>
      </c>
      <c r="I351" s="51">
        <v>11.29</v>
      </c>
      <c r="J351" s="51">
        <v>101</v>
      </c>
      <c r="K351" s="52">
        <v>698</v>
      </c>
      <c r="L351" s="51" t="s">
        <v>71</v>
      </c>
    </row>
    <row r="352" spans="1:12" ht="15" x14ac:dyDescent="0.25">
      <c r="A352" s="15"/>
      <c r="B352" s="16"/>
      <c r="C352" s="11"/>
      <c r="D352" s="6" t="s">
        <v>23</v>
      </c>
      <c r="E352" s="50" t="s">
        <v>146</v>
      </c>
      <c r="F352" s="51">
        <v>50</v>
      </c>
      <c r="G352" s="51">
        <v>3.75</v>
      </c>
      <c r="H352" s="51">
        <v>1.45</v>
      </c>
      <c r="I352" s="51">
        <v>25.7</v>
      </c>
      <c r="J352" s="51">
        <v>131</v>
      </c>
      <c r="K352" s="52">
        <v>1023</v>
      </c>
      <c r="L352" s="51" t="s">
        <v>65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43">SUM(G350:G352)</f>
        <v>7.8</v>
      </c>
      <c r="H353" s="21">
        <f t="shared" ref="H353" si="244">SUM(H350:H352)</f>
        <v>5.2</v>
      </c>
      <c r="I353" s="21">
        <f t="shared" ref="I353" si="245">SUM(I350:I352)</f>
        <v>36.989999999999995</v>
      </c>
      <c r="J353" s="21">
        <f t="shared" ref="J353" si="246">SUM(J350:J352)</f>
        <v>232</v>
      </c>
      <c r="K353" s="27"/>
      <c r="L353" s="21">
        <f t="shared" ref="L353" ca="1" si="247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159</v>
      </c>
      <c r="F354" s="51">
        <v>60</v>
      </c>
      <c r="G354" s="51">
        <v>0.9</v>
      </c>
      <c r="H354" s="51">
        <v>3.06</v>
      </c>
      <c r="I354" s="60">
        <v>8522</v>
      </c>
      <c r="J354" s="51">
        <v>51</v>
      </c>
      <c r="K354" s="52" t="s">
        <v>165</v>
      </c>
      <c r="L354" s="51" t="s">
        <v>111</v>
      </c>
    </row>
    <row r="355" spans="1:12" ht="15" x14ac:dyDescent="0.25">
      <c r="A355" s="15"/>
      <c r="B355" s="16"/>
      <c r="C355" s="11"/>
      <c r="D355" s="7" t="s">
        <v>28</v>
      </c>
      <c r="E355" s="50" t="s">
        <v>160</v>
      </c>
      <c r="F355" s="51">
        <v>275</v>
      </c>
      <c r="G355" s="51">
        <v>13.42</v>
      </c>
      <c r="H355" s="51">
        <v>8.2100000000000009</v>
      </c>
      <c r="I355" s="51">
        <v>22.52</v>
      </c>
      <c r="J355" s="51">
        <v>204</v>
      </c>
      <c r="K355" s="52">
        <v>139</v>
      </c>
      <c r="L355" s="51" t="s">
        <v>166</v>
      </c>
    </row>
    <row r="356" spans="1:12" ht="15" x14ac:dyDescent="0.25">
      <c r="A356" s="15"/>
      <c r="B356" s="16"/>
      <c r="C356" s="11"/>
      <c r="D356" s="7" t="s">
        <v>29</v>
      </c>
      <c r="E356" s="50" t="s">
        <v>161</v>
      </c>
      <c r="F356" s="51">
        <v>90</v>
      </c>
      <c r="G356" s="51">
        <v>12.76</v>
      </c>
      <c r="H356" s="51">
        <v>2.4700000000000002</v>
      </c>
      <c r="I356" s="51">
        <v>7.73</v>
      </c>
      <c r="J356" s="51">
        <v>102</v>
      </c>
      <c r="K356" s="52">
        <v>391</v>
      </c>
      <c r="L356" s="51" t="s">
        <v>140</v>
      </c>
    </row>
    <row r="357" spans="1:12" ht="15" x14ac:dyDescent="0.25">
      <c r="A357" s="15"/>
      <c r="B357" s="16"/>
      <c r="C357" s="11"/>
      <c r="D357" s="7" t="s">
        <v>30</v>
      </c>
      <c r="E357" s="50" t="s">
        <v>162</v>
      </c>
      <c r="F357" s="51">
        <v>180</v>
      </c>
      <c r="G357" s="60">
        <v>3.73</v>
      </c>
      <c r="H357" s="58">
        <v>37443</v>
      </c>
      <c r="I357" s="51">
        <v>22.41</v>
      </c>
      <c r="J357" s="51">
        <v>177</v>
      </c>
      <c r="K357" s="52">
        <v>216</v>
      </c>
      <c r="L357" s="51" t="s">
        <v>71</v>
      </c>
    </row>
    <row r="358" spans="1:12" ht="15" x14ac:dyDescent="0.25">
      <c r="A358" s="15"/>
      <c r="B358" s="16"/>
      <c r="C358" s="11"/>
      <c r="D358" s="7" t="s">
        <v>31</v>
      </c>
      <c r="E358" s="50" t="s">
        <v>163</v>
      </c>
      <c r="F358" s="51">
        <v>200</v>
      </c>
      <c r="G358" s="51">
        <v>0.59</v>
      </c>
      <c r="H358" s="51">
        <v>0.06</v>
      </c>
      <c r="I358" s="51">
        <v>27.67</v>
      </c>
      <c r="J358" s="51">
        <v>115</v>
      </c>
      <c r="K358" s="52">
        <v>639</v>
      </c>
      <c r="L358" s="51" t="s">
        <v>72</v>
      </c>
    </row>
    <row r="359" spans="1:12" ht="15" x14ac:dyDescent="0.25">
      <c r="A359" s="15"/>
      <c r="B359" s="16"/>
      <c r="C359" s="11"/>
      <c r="D359" s="7" t="s">
        <v>32</v>
      </c>
      <c r="E359" s="50" t="s">
        <v>164</v>
      </c>
      <c r="F359" s="51">
        <v>25</v>
      </c>
      <c r="G359" s="51">
        <v>1.9</v>
      </c>
      <c r="H359" s="51">
        <v>0.2</v>
      </c>
      <c r="I359" s="51">
        <v>12.3</v>
      </c>
      <c r="J359" s="51">
        <v>59</v>
      </c>
      <c r="K359" s="52">
        <v>1011</v>
      </c>
      <c r="L359" s="51" t="s">
        <v>67</v>
      </c>
    </row>
    <row r="360" spans="1:12" ht="15" x14ac:dyDescent="0.25">
      <c r="A360" s="15"/>
      <c r="B360" s="16"/>
      <c r="C360" s="11"/>
      <c r="D360" s="7" t="s">
        <v>33</v>
      </c>
      <c r="E360" s="50" t="s">
        <v>136</v>
      </c>
      <c r="F360" s="51">
        <v>50</v>
      </c>
      <c r="G360" s="51">
        <v>3.3</v>
      </c>
      <c r="H360" s="51">
        <v>0.6</v>
      </c>
      <c r="I360" s="51">
        <v>16.7</v>
      </c>
      <c r="J360" s="51">
        <v>87</v>
      </c>
      <c r="K360" s="52">
        <v>1012</v>
      </c>
      <c r="L360" s="51">
        <v>2.5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880</v>
      </c>
      <c r="G363" s="21">
        <f t="shared" ref="G363" si="248">SUM(G354:G362)</f>
        <v>36.599999999999994</v>
      </c>
      <c r="H363" s="21">
        <f t="shared" ref="H363" si="249">SUM(H354:H362)</f>
        <v>37457.599999999991</v>
      </c>
      <c r="I363" s="21">
        <f t="shared" ref="I363" si="250">SUM(I354:I362)</f>
        <v>8631.33</v>
      </c>
      <c r="J363" s="21">
        <f t="shared" ref="J363" si="251">SUM(J354:J362)</f>
        <v>795</v>
      </c>
      <c r="K363" s="27"/>
      <c r="L363" s="21">
        <f t="shared" ref="L363" ca="1" si="252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3">SUM(G364:G367)</f>
        <v>0</v>
      </c>
      <c r="H368" s="21">
        <f t="shared" ref="H368" si="254">SUM(H364:H367)</f>
        <v>0</v>
      </c>
      <c r="I368" s="21">
        <f t="shared" ref="I368" si="255">SUM(I364:I367)</f>
        <v>0</v>
      </c>
      <c r="J368" s="21">
        <f t="shared" ref="J368" si="256">SUM(J364:J367)</f>
        <v>0</v>
      </c>
      <c r="K368" s="27"/>
      <c r="L368" s="21">
        <f t="shared" ref="L368" ca="1" si="257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58">SUM(G369:G374)</f>
        <v>0</v>
      </c>
      <c r="H375" s="21">
        <f t="shared" ref="H375" si="259">SUM(H369:H374)</f>
        <v>0</v>
      </c>
      <c r="I375" s="21">
        <f t="shared" ref="I375" si="260">SUM(I369:I374)</f>
        <v>0</v>
      </c>
      <c r="J375" s="21">
        <f t="shared" ref="J375" si="261">SUM(J369:J374)</f>
        <v>0</v>
      </c>
      <c r="K375" s="27"/>
      <c r="L375" s="21">
        <f t="shared" ref="L375" ca="1" si="26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3">SUM(G376:G381)</f>
        <v>0</v>
      </c>
      <c r="H382" s="21">
        <f t="shared" ref="H382" si="264">SUM(H376:H381)</f>
        <v>0</v>
      </c>
      <c r="I382" s="21">
        <f t="shared" ref="I382" si="265">SUM(I376:I381)</f>
        <v>0</v>
      </c>
      <c r="J382" s="21">
        <f t="shared" ref="J382" si="266">SUM(J376:J381)</f>
        <v>0</v>
      </c>
      <c r="K382" s="27"/>
      <c r="L382" s="21">
        <f t="shared" ref="L382" ca="1" si="267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1590</v>
      </c>
      <c r="G383" s="34">
        <f t="shared" ref="G383" si="268">G349+G353+G363+G368+G375+G382</f>
        <v>63.97999999999999</v>
      </c>
      <c r="H383" s="34">
        <f t="shared" ref="H383" si="269">H349+H353+H363+H368+H375+H382</f>
        <v>37486.589999999989</v>
      </c>
      <c r="I383" s="34">
        <f t="shared" ref="I383" si="270">I349+I353+I363+I368+I375+I382</f>
        <v>8737.41</v>
      </c>
      <c r="J383" s="34">
        <f t="shared" ref="J383" si="271">J349+J353+J363+J368+J375+J382</f>
        <v>1595</v>
      </c>
      <c r="K383" s="35"/>
      <c r="L383" s="34">
        <f t="shared" ref="L383" ca="1" si="272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191</v>
      </c>
      <c r="F384" s="48">
        <v>235</v>
      </c>
      <c r="G384" s="59">
        <v>6.65</v>
      </c>
      <c r="H384" s="48">
        <v>8.3800000000000008</v>
      </c>
      <c r="I384" s="48" t="s">
        <v>211</v>
      </c>
      <c r="J384" s="48">
        <v>230</v>
      </c>
      <c r="K384" s="49">
        <v>302</v>
      </c>
      <c r="L384" s="48" t="s">
        <v>92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192</v>
      </c>
      <c r="F386" s="51">
        <v>200</v>
      </c>
      <c r="G386" s="51">
        <v>0.08</v>
      </c>
      <c r="H386" s="60">
        <v>0.02</v>
      </c>
      <c r="I386" s="51">
        <v>10</v>
      </c>
      <c r="J386" s="51">
        <v>40</v>
      </c>
      <c r="K386" s="52">
        <v>685</v>
      </c>
      <c r="L386" s="51" t="s">
        <v>66</v>
      </c>
    </row>
    <row r="387" spans="1:12" ht="15" x14ac:dyDescent="0.25">
      <c r="A387" s="25"/>
      <c r="B387" s="16"/>
      <c r="C387" s="11"/>
      <c r="D387" s="7" t="s">
        <v>23</v>
      </c>
      <c r="E387" s="50" t="s">
        <v>193</v>
      </c>
      <c r="F387" s="51">
        <v>75</v>
      </c>
      <c r="G387" s="60">
        <v>34759</v>
      </c>
      <c r="H387" s="58">
        <v>37412</v>
      </c>
      <c r="I387" s="51" t="s">
        <v>212</v>
      </c>
      <c r="J387" s="51">
        <v>253</v>
      </c>
      <c r="K387" s="61">
        <v>37471</v>
      </c>
      <c r="L387" s="51" t="s">
        <v>111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73">SUM(G384:G390)</f>
        <v>34765.730000000003</v>
      </c>
      <c r="H391" s="21">
        <f t="shared" ref="H391" si="274">SUM(H384:H390)</f>
        <v>37420.400000000001</v>
      </c>
      <c r="I391" s="21">
        <f t="shared" ref="I391" si="275">SUM(I384:I390)</f>
        <v>10</v>
      </c>
      <c r="J391" s="21">
        <f t="shared" ref="J391" si="276">SUM(J384:J390)</f>
        <v>523</v>
      </c>
      <c r="K391" s="27"/>
      <c r="L391" s="21">
        <f t="shared" ref="L391:L433" si="277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 t="s">
        <v>38</v>
      </c>
      <c r="E393" s="50" t="s">
        <v>117</v>
      </c>
      <c r="F393" s="51">
        <v>150</v>
      </c>
      <c r="G393" s="58">
        <v>3.9</v>
      </c>
      <c r="H393" s="51">
        <v>3.75</v>
      </c>
      <c r="I393" s="51">
        <v>19.2</v>
      </c>
      <c r="J393" s="51">
        <v>120</v>
      </c>
      <c r="K393" s="52">
        <v>698</v>
      </c>
      <c r="L393" s="51" t="s">
        <v>68</v>
      </c>
    </row>
    <row r="394" spans="1:12" ht="15" x14ac:dyDescent="0.25">
      <c r="A394" s="25"/>
      <c r="B394" s="16"/>
      <c r="C394" s="11"/>
      <c r="D394" s="6" t="s">
        <v>23</v>
      </c>
      <c r="E394" s="50" t="s">
        <v>118</v>
      </c>
      <c r="F394" s="51">
        <v>67</v>
      </c>
      <c r="G394" s="51">
        <v>5.53</v>
      </c>
      <c r="H394" s="51">
        <v>6.23</v>
      </c>
      <c r="I394" s="51">
        <v>18.63</v>
      </c>
      <c r="J394" s="51">
        <v>165</v>
      </c>
      <c r="K394" s="52">
        <v>672</v>
      </c>
      <c r="L394" s="51" t="s">
        <v>111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217</v>
      </c>
      <c r="G395" s="21">
        <f t="shared" ref="G395" si="278">SUM(G392:G394)</f>
        <v>9.43</v>
      </c>
      <c r="H395" s="21">
        <f t="shared" ref="H395" si="279">SUM(H392:H394)</f>
        <v>9.98</v>
      </c>
      <c r="I395" s="21">
        <f t="shared" ref="I395" si="280">SUM(I392:I394)</f>
        <v>37.83</v>
      </c>
      <c r="J395" s="21">
        <f t="shared" ref="J395" si="281">SUM(J392:J394)</f>
        <v>285</v>
      </c>
      <c r="K395" s="27"/>
      <c r="L395" s="21">
        <f t="shared" ref="L395" ca="1" si="282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79</v>
      </c>
      <c r="F396" s="51">
        <v>60</v>
      </c>
      <c r="G396" s="51" t="s">
        <v>86</v>
      </c>
      <c r="H396" s="51" t="s">
        <v>87</v>
      </c>
      <c r="I396" s="51">
        <v>0.68</v>
      </c>
      <c r="J396" s="51">
        <v>5</v>
      </c>
      <c r="K396" s="52">
        <v>576</v>
      </c>
      <c r="L396" s="51" t="s">
        <v>94</v>
      </c>
    </row>
    <row r="397" spans="1:12" ht="15" x14ac:dyDescent="0.25">
      <c r="A397" s="25"/>
      <c r="B397" s="16"/>
      <c r="C397" s="11"/>
      <c r="D397" s="7" t="s">
        <v>28</v>
      </c>
      <c r="E397" s="50" t="s">
        <v>194</v>
      </c>
      <c r="F397" s="51">
        <v>250</v>
      </c>
      <c r="G397" s="58">
        <v>31444</v>
      </c>
      <c r="H397" s="58">
        <v>4.38</v>
      </c>
      <c r="I397" s="60">
        <v>12024</v>
      </c>
      <c r="J397" s="51">
        <v>96</v>
      </c>
      <c r="K397" s="52">
        <v>135</v>
      </c>
      <c r="L397" s="51" t="s">
        <v>167</v>
      </c>
    </row>
    <row r="398" spans="1:12" ht="15" x14ac:dyDescent="0.25">
      <c r="A398" s="25"/>
      <c r="B398" s="16"/>
      <c r="C398" s="11"/>
      <c r="D398" s="7" t="s">
        <v>29</v>
      </c>
      <c r="E398" s="50" t="s">
        <v>195</v>
      </c>
      <c r="F398" s="51">
        <v>100</v>
      </c>
      <c r="G398" s="51">
        <v>16.73</v>
      </c>
      <c r="H398" s="51">
        <v>16.66</v>
      </c>
      <c r="I398" s="60">
        <v>27454</v>
      </c>
      <c r="J398" s="51">
        <v>234</v>
      </c>
      <c r="K398" s="52">
        <v>437</v>
      </c>
      <c r="L398" s="51" t="s">
        <v>168</v>
      </c>
    </row>
    <row r="399" spans="1:12" ht="15" x14ac:dyDescent="0.25">
      <c r="A399" s="25"/>
      <c r="B399" s="16"/>
      <c r="C399" s="11"/>
      <c r="D399" s="7" t="s">
        <v>30</v>
      </c>
      <c r="E399" s="50" t="s">
        <v>196</v>
      </c>
      <c r="F399" s="51">
        <v>150</v>
      </c>
      <c r="G399" s="60">
        <v>21398</v>
      </c>
      <c r="H399" s="60">
        <v>8.0500000000000007</v>
      </c>
      <c r="I399" s="51" t="s">
        <v>213</v>
      </c>
      <c r="J399" s="51">
        <v>261</v>
      </c>
      <c r="K399" s="52">
        <v>508</v>
      </c>
      <c r="L399" s="51" t="s">
        <v>168</v>
      </c>
    </row>
    <row r="400" spans="1:12" ht="15" x14ac:dyDescent="0.25">
      <c r="A400" s="25"/>
      <c r="B400" s="16"/>
      <c r="C400" s="11"/>
      <c r="D400" s="7" t="s">
        <v>31</v>
      </c>
      <c r="E400" s="50" t="s">
        <v>197</v>
      </c>
      <c r="F400" s="51">
        <v>200</v>
      </c>
      <c r="G400" s="51">
        <v>0</v>
      </c>
      <c r="H400" s="51">
        <v>0</v>
      </c>
      <c r="I400" s="51">
        <v>23.5</v>
      </c>
      <c r="J400" s="51">
        <v>95</v>
      </c>
      <c r="K400" s="52">
        <v>648</v>
      </c>
      <c r="L400" s="51" t="s">
        <v>111</v>
      </c>
    </row>
    <row r="401" spans="1:12" ht="15" x14ac:dyDescent="0.25">
      <c r="A401" s="25"/>
      <c r="B401" s="16"/>
      <c r="C401" s="11"/>
      <c r="D401" s="7" t="s">
        <v>32</v>
      </c>
      <c r="E401" s="50" t="s">
        <v>181</v>
      </c>
      <c r="F401" s="51">
        <v>25</v>
      </c>
      <c r="G401" s="51">
        <v>1.9</v>
      </c>
      <c r="H401" s="51">
        <v>0.2</v>
      </c>
      <c r="I401" s="58">
        <v>37327</v>
      </c>
      <c r="J401" s="51">
        <v>59</v>
      </c>
      <c r="K401" s="52">
        <v>1011</v>
      </c>
      <c r="L401" s="51" t="s">
        <v>67</v>
      </c>
    </row>
    <row r="402" spans="1:12" ht="15" x14ac:dyDescent="0.25">
      <c r="A402" s="25"/>
      <c r="B402" s="16"/>
      <c r="C402" s="11"/>
      <c r="D402" s="7" t="s">
        <v>33</v>
      </c>
      <c r="E402" s="50" t="s">
        <v>182</v>
      </c>
      <c r="F402" s="51">
        <v>50</v>
      </c>
      <c r="G402" s="58">
        <v>37318</v>
      </c>
      <c r="H402" s="51">
        <v>0.6</v>
      </c>
      <c r="I402" s="58">
        <v>37453</v>
      </c>
      <c r="J402" s="51">
        <v>87</v>
      </c>
      <c r="K402" s="52">
        <v>1012</v>
      </c>
      <c r="L402" s="51">
        <v>2.5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835</v>
      </c>
      <c r="G405" s="21">
        <f t="shared" ref="G405" si="283">SUM(G396:G404)</f>
        <v>90178.63</v>
      </c>
      <c r="H405" s="21">
        <f t="shared" ref="H405" si="284">SUM(H396:H404)</f>
        <v>29.89</v>
      </c>
      <c r="I405" s="21">
        <f t="shared" ref="I405" si="285">SUM(I396:I404)</f>
        <v>114282.18</v>
      </c>
      <c r="J405" s="21">
        <f t="shared" ref="J405" si="286">SUM(J396:J404)</f>
        <v>837</v>
      </c>
      <c r="K405" s="27"/>
      <c r="L405" s="21">
        <f t="shared" ref="L405" ca="1" si="287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8">SUM(G406:G409)</f>
        <v>0</v>
      </c>
      <c r="H410" s="21">
        <f t="shared" ref="H410" si="289">SUM(H406:H409)</f>
        <v>0</v>
      </c>
      <c r="I410" s="21">
        <f t="shared" ref="I410" si="290">SUM(I406:I409)</f>
        <v>0</v>
      </c>
      <c r="J410" s="21">
        <f t="shared" ref="J410" si="291">SUM(J406:J409)</f>
        <v>0</v>
      </c>
      <c r="K410" s="27"/>
      <c r="L410" s="21">
        <f t="shared" ref="L410" ca="1" si="292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3">SUM(G411:G416)</f>
        <v>0</v>
      </c>
      <c r="H417" s="21">
        <f t="shared" ref="H417" si="294">SUM(H411:H416)</f>
        <v>0</v>
      </c>
      <c r="I417" s="21">
        <f t="shared" ref="I417" si="295">SUM(I411:I416)</f>
        <v>0</v>
      </c>
      <c r="J417" s="21">
        <f t="shared" ref="J417" si="296">SUM(J411:J416)</f>
        <v>0</v>
      </c>
      <c r="K417" s="27"/>
      <c r="L417" s="21">
        <f t="shared" ref="L417" ca="1" si="29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8">SUM(G418:G423)</f>
        <v>0</v>
      </c>
      <c r="H424" s="21">
        <f t="shared" ref="H424" si="299">SUM(H418:H423)</f>
        <v>0</v>
      </c>
      <c r="I424" s="21">
        <f t="shared" ref="I424" si="300">SUM(I418:I423)</f>
        <v>0</v>
      </c>
      <c r="J424" s="21">
        <f t="shared" ref="J424" si="301">SUM(J418:J423)</f>
        <v>0</v>
      </c>
      <c r="K424" s="27"/>
      <c r="L424" s="21">
        <f t="shared" ref="L424" ca="1" si="302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1562</v>
      </c>
      <c r="G425" s="34">
        <f t="shared" ref="G425" si="303">G391+G395+G405+G410+G417+G424</f>
        <v>124953.79000000001</v>
      </c>
      <c r="H425" s="34">
        <f t="shared" ref="H425" si="304">H391+H395+H405+H410+H417+H424</f>
        <v>37460.270000000004</v>
      </c>
      <c r="I425" s="34">
        <f t="shared" ref="I425" si="305">I391+I395+I405+I410+I417+I424</f>
        <v>114330.01</v>
      </c>
      <c r="J425" s="34">
        <f t="shared" ref="J425" si="306">J391+J395+J405+J410+J417+J424</f>
        <v>1645</v>
      </c>
      <c r="K425" s="35"/>
      <c r="L425" s="34">
        <f t="shared" ref="L425" ca="1" si="307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185</v>
      </c>
      <c r="F426" s="48">
        <v>235</v>
      </c>
      <c r="G426" s="48">
        <v>8.4499999999999993</v>
      </c>
      <c r="H426" s="59">
        <v>41579</v>
      </c>
      <c r="I426" s="48">
        <v>30.21</v>
      </c>
      <c r="J426" s="48">
        <v>256</v>
      </c>
      <c r="K426" s="49">
        <v>302</v>
      </c>
      <c r="L426" s="48" t="s">
        <v>92</v>
      </c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186</v>
      </c>
      <c r="F428" s="51">
        <v>200</v>
      </c>
      <c r="G428" s="60">
        <v>11444</v>
      </c>
      <c r="H428" s="51">
        <v>5.4</v>
      </c>
      <c r="I428" s="51">
        <v>19.43</v>
      </c>
      <c r="J428" s="51">
        <v>149</v>
      </c>
      <c r="K428" s="52">
        <v>693</v>
      </c>
      <c r="L428" s="51" t="s">
        <v>111</v>
      </c>
    </row>
    <row r="429" spans="1:12" ht="15" x14ac:dyDescent="0.25">
      <c r="A429" s="25"/>
      <c r="B429" s="16"/>
      <c r="C429" s="11"/>
      <c r="D429" s="7" t="s">
        <v>23</v>
      </c>
      <c r="E429" s="50" t="s">
        <v>187</v>
      </c>
      <c r="F429" s="51">
        <v>70</v>
      </c>
      <c r="G429" s="58">
        <v>37317</v>
      </c>
      <c r="H429" s="58">
        <v>37599</v>
      </c>
      <c r="I429" s="51">
        <v>15.5</v>
      </c>
      <c r="J429" s="51">
        <v>154</v>
      </c>
      <c r="K429" s="61">
        <v>37347</v>
      </c>
      <c r="L429" s="58">
        <v>37262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08">SUM(G426:G432)</f>
        <v>48769.45</v>
      </c>
      <c r="H433" s="21">
        <f t="shared" ref="H433" si="309">SUM(H426:H432)</f>
        <v>79183.399999999994</v>
      </c>
      <c r="I433" s="21">
        <f t="shared" ref="I433" si="310">SUM(I426:I432)</f>
        <v>65.14</v>
      </c>
      <c r="J433" s="21">
        <f t="shared" ref="J433" si="311">SUM(J426:J432)</f>
        <v>559</v>
      </c>
      <c r="K433" s="27"/>
      <c r="L433" s="21">
        <f t="shared" si="277"/>
        <v>37262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 t="s">
        <v>38</v>
      </c>
      <c r="E435" s="50" t="s">
        <v>145</v>
      </c>
      <c r="F435" s="51">
        <v>150</v>
      </c>
      <c r="G435" s="51">
        <v>3.9</v>
      </c>
      <c r="H435" s="51">
        <v>3.75</v>
      </c>
      <c r="I435" s="51">
        <v>16.2</v>
      </c>
      <c r="J435" s="51">
        <v>118</v>
      </c>
      <c r="K435" s="52">
        <v>698</v>
      </c>
      <c r="L435" s="51" t="s">
        <v>93</v>
      </c>
    </row>
    <row r="436" spans="1:12" ht="15" x14ac:dyDescent="0.25">
      <c r="A436" s="25"/>
      <c r="B436" s="16"/>
      <c r="C436" s="11"/>
      <c r="D436" s="6" t="s">
        <v>23</v>
      </c>
      <c r="E436" s="50" t="s">
        <v>146</v>
      </c>
      <c r="F436" s="51">
        <v>50</v>
      </c>
      <c r="G436" s="51">
        <v>3.75</v>
      </c>
      <c r="H436" s="51">
        <v>1.45</v>
      </c>
      <c r="I436" s="51">
        <v>25.7</v>
      </c>
      <c r="J436" s="51">
        <v>131</v>
      </c>
      <c r="K436" s="52">
        <v>1023</v>
      </c>
      <c r="L436" s="51" t="s">
        <v>65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200</v>
      </c>
      <c r="G437" s="21">
        <f t="shared" ref="G437" si="312">SUM(G434:G436)</f>
        <v>7.65</v>
      </c>
      <c r="H437" s="21">
        <f t="shared" ref="H437" si="313">SUM(H434:H436)</f>
        <v>5.2</v>
      </c>
      <c r="I437" s="21">
        <f t="shared" ref="I437" si="314">SUM(I434:I436)</f>
        <v>41.9</v>
      </c>
      <c r="J437" s="21">
        <f t="shared" ref="J437" si="315">SUM(J434:J436)</f>
        <v>249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147</v>
      </c>
      <c r="F438" s="51">
        <v>60</v>
      </c>
      <c r="G438" s="51">
        <v>1.1000000000000001</v>
      </c>
      <c r="H438" s="51">
        <v>0</v>
      </c>
      <c r="I438" s="51">
        <v>5.6</v>
      </c>
      <c r="J438" s="51">
        <v>29</v>
      </c>
      <c r="K438" s="52">
        <v>576</v>
      </c>
      <c r="L438" s="58">
        <v>6.6</v>
      </c>
    </row>
    <row r="439" spans="1:12" ht="15" x14ac:dyDescent="0.25">
      <c r="A439" s="25"/>
      <c r="B439" s="16"/>
      <c r="C439" s="11"/>
      <c r="D439" s="7" t="s">
        <v>28</v>
      </c>
      <c r="E439" s="50" t="s">
        <v>188</v>
      </c>
      <c r="F439" s="51">
        <v>260</v>
      </c>
      <c r="G439" s="58">
        <v>37563</v>
      </c>
      <c r="H439" s="60">
        <v>30042</v>
      </c>
      <c r="I439" s="51">
        <v>7.11</v>
      </c>
      <c r="J439" s="51">
        <v>96</v>
      </c>
      <c r="K439" s="52">
        <v>110</v>
      </c>
      <c r="L439" s="51" t="s">
        <v>169</v>
      </c>
    </row>
    <row r="440" spans="1:12" ht="15" x14ac:dyDescent="0.25">
      <c r="A440" s="25"/>
      <c r="B440" s="16"/>
      <c r="C440" s="11"/>
      <c r="D440" s="7" t="s">
        <v>29</v>
      </c>
      <c r="E440" s="50" t="s">
        <v>189</v>
      </c>
      <c r="F440" s="51">
        <v>220</v>
      </c>
      <c r="G440" s="51">
        <v>15.6</v>
      </c>
      <c r="H440" s="51">
        <v>32.85</v>
      </c>
      <c r="I440" s="51">
        <v>9.85</v>
      </c>
      <c r="J440" s="51">
        <v>407</v>
      </c>
      <c r="K440" s="52">
        <v>440</v>
      </c>
      <c r="L440" s="51" t="s">
        <v>170</v>
      </c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190</v>
      </c>
      <c r="F442" s="51">
        <v>200</v>
      </c>
      <c r="G442" s="51">
        <v>1.04</v>
      </c>
      <c r="H442" s="51">
        <v>0</v>
      </c>
      <c r="I442" s="51">
        <v>26.07</v>
      </c>
      <c r="J442" s="51">
        <v>111</v>
      </c>
      <c r="K442" s="52">
        <v>638</v>
      </c>
      <c r="L442" s="51" t="s">
        <v>94</v>
      </c>
    </row>
    <row r="443" spans="1:12" ht="15" x14ac:dyDescent="0.25">
      <c r="A443" s="25"/>
      <c r="B443" s="16"/>
      <c r="C443" s="11"/>
      <c r="D443" s="7" t="s">
        <v>32</v>
      </c>
      <c r="E443" s="50" t="s">
        <v>123</v>
      </c>
      <c r="F443" s="51">
        <v>25</v>
      </c>
      <c r="G443" s="51">
        <v>1.9</v>
      </c>
      <c r="H443" s="51">
        <v>0.2</v>
      </c>
      <c r="I443" s="51">
        <v>12.3</v>
      </c>
      <c r="J443" s="51">
        <v>59</v>
      </c>
      <c r="K443" s="52">
        <v>1011</v>
      </c>
      <c r="L443" s="51" t="s">
        <v>67</v>
      </c>
    </row>
    <row r="444" spans="1:12" ht="15" x14ac:dyDescent="0.25">
      <c r="A444" s="25"/>
      <c r="B444" s="16"/>
      <c r="C444" s="11"/>
      <c r="D444" s="7" t="s">
        <v>33</v>
      </c>
      <c r="E444" s="50" t="s">
        <v>136</v>
      </c>
      <c r="F444" s="51">
        <v>50</v>
      </c>
      <c r="G444" s="51">
        <v>3.3</v>
      </c>
      <c r="H444" s="51">
        <v>0.6</v>
      </c>
      <c r="I444" s="51">
        <v>16.7</v>
      </c>
      <c r="J444" s="51">
        <v>87</v>
      </c>
      <c r="K444" s="52">
        <v>1012</v>
      </c>
      <c r="L444" s="58">
        <v>37378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815</v>
      </c>
      <c r="G447" s="21">
        <f t="shared" ref="G447" si="317">SUM(G438:G446)</f>
        <v>37585.94</v>
      </c>
      <c r="H447" s="21">
        <f t="shared" ref="H447" si="318">SUM(H438:H446)</f>
        <v>30075.649999999998</v>
      </c>
      <c r="I447" s="21">
        <f t="shared" ref="I447" si="319">SUM(I438:I446)</f>
        <v>77.63000000000001</v>
      </c>
      <c r="J447" s="21">
        <f t="shared" ref="J447" si="320">SUM(J438:J446)</f>
        <v>789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1520</v>
      </c>
      <c r="G467" s="34">
        <f t="shared" ref="G467" si="337">G433+G437+G447+G452+G459+G466</f>
        <v>86363.040000000008</v>
      </c>
      <c r="H467" s="34">
        <f t="shared" ref="H467" si="338">H433+H437+H447+H452+H459+H466</f>
        <v>109264.24999999999</v>
      </c>
      <c r="I467" s="34">
        <f t="shared" ref="I467" si="339">I433+I437+I447+I452+I459+I466</f>
        <v>184.67000000000002</v>
      </c>
      <c r="J467" s="34">
        <f t="shared" ref="J467" si="340">J433+J437+J447+J452+J459+J466</f>
        <v>1597</v>
      </c>
      <c r="K467" s="35"/>
      <c r="L467" s="34">
        <f t="shared" ref="L467" ca="1" si="341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171</v>
      </c>
      <c r="F468" s="48">
        <v>235</v>
      </c>
      <c r="G468" s="59">
        <v>10775</v>
      </c>
      <c r="H468" s="48">
        <v>9.02</v>
      </c>
      <c r="I468" s="48">
        <v>29.7</v>
      </c>
      <c r="J468" s="48">
        <v>230</v>
      </c>
      <c r="K468" s="49">
        <v>302</v>
      </c>
      <c r="L468" s="48" t="s">
        <v>110</v>
      </c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172</v>
      </c>
      <c r="F470" s="51">
        <v>200</v>
      </c>
      <c r="G470" s="51">
        <v>2.98</v>
      </c>
      <c r="H470" s="60">
        <v>8096</v>
      </c>
      <c r="I470" s="51">
        <v>16.7</v>
      </c>
      <c r="J470" s="51">
        <v>108</v>
      </c>
      <c r="K470" s="52">
        <v>685</v>
      </c>
      <c r="L470" s="51" t="s">
        <v>65</v>
      </c>
    </row>
    <row r="471" spans="1:12" ht="15" x14ac:dyDescent="0.25">
      <c r="A471" s="25"/>
      <c r="B471" s="16"/>
      <c r="C471" s="11"/>
      <c r="D471" s="7" t="s">
        <v>23</v>
      </c>
      <c r="E471" s="50" t="s">
        <v>173</v>
      </c>
      <c r="F471" s="51">
        <v>67</v>
      </c>
      <c r="G471" s="51">
        <v>7.37</v>
      </c>
      <c r="H471" s="51">
        <v>11.48</v>
      </c>
      <c r="I471" s="51">
        <v>15.46</v>
      </c>
      <c r="J471" s="51">
        <v>196</v>
      </c>
      <c r="K471" s="61">
        <v>37471</v>
      </c>
      <c r="L471" s="51">
        <v>12.3</v>
      </c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502</v>
      </c>
      <c r="G475" s="21">
        <f t="shared" ref="G475" si="342">SUM(G468:G474)</f>
        <v>10785.35</v>
      </c>
      <c r="H475" s="21">
        <f t="shared" ref="H475" si="343">SUM(H468:H474)</f>
        <v>8116.5</v>
      </c>
      <c r="I475" s="21">
        <f t="shared" ref="I475" si="344">SUM(I468:I474)</f>
        <v>61.86</v>
      </c>
      <c r="J475" s="21">
        <f t="shared" ref="J475" si="345">SUM(J468:J474)</f>
        <v>534</v>
      </c>
      <c r="K475" s="27"/>
      <c r="L475" s="21">
        <f t="shared" ref="L475:L517" si="346">SUM(L468:L474)</f>
        <v>12.3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 t="s">
        <v>38</v>
      </c>
      <c r="E477" s="50" t="s">
        <v>174</v>
      </c>
      <c r="F477" s="51">
        <v>150</v>
      </c>
      <c r="G477" s="51">
        <v>4.05</v>
      </c>
      <c r="H477" s="51">
        <v>3.75</v>
      </c>
      <c r="I477" s="60">
        <v>10898</v>
      </c>
      <c r="J477" s="51">
        <v>101</v>
      </c>
      <c r="K477" s="52">
        <v>698</v>
      </c>
      <c r="L477" s="51" t="s">
        <v>71</v>
      </c>
    </row>
    <row r="478" spans="1:12" ht="15" x14ac:dyDescent="0.25">
      <c r="A478" s="25"/>
      <c r="B478" s="16"/>
      <c r="C478" s="11"/>
      <c r="D478" s="6" t="s">
        <v>23</v>
      </c>
      <c r="E478" s="50" t="s">
        <v>175</v>
      </c>
      <c r="F478" s="51">
        <v>50</v>
      </c>
      <c r="G478" s="51">
        <v>3.75</v>
      </c>
      <c r="H478" s="60">
        <v>16438</v>
      </c>
      <c r="I478" s="51">
        <v>25.7</v>
      </c>
      <c r="J478" s="51">
        <v>131</v>
      </c>
      <c r="K478" s="52">
        <v>1023</v>
      </c>
      <c r="L478" s="51" t="s">
        <v>65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47">SUM(G476:G478)</f>
        <v>7.8</v>
      </c>
      <c r="H479" s="21">
        <f t="shared" ref="H479" si="348">SUM(H476:H478)</f>
        <v>16441.75</v>
      </c>
      <c r="I479" s="21">
        <f t="shared" ref="I479" si="349">SUM(I476:I478)</f>
        <v>10923.7</v>
      </c>
      <c r="J479" s="21">
        <f t="shared" ref="J479" si="350">SUM(J476:J478)</f>
        <v>232</v>
      </c>
      <c r="K479" s="27"/>
      <c r="L479" s="21">
        <f t="shared" ref="L479" ca="1" si="35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176</v>
      </c>
      <c r="F480" s="51">
        <v>60</v>
      </c>
      <c r="G480" s="51">
        <v>1.55</v>
      </c>
      <c r="H480" s="51">
        <v>0.1</v>
      </c>
      <c r="I480" s="51">
        <v>3.25</v>
      </c>
      <c r="J480" s="51">
        <v>20</v>
      </c>
      <c r="K480" s="52">
        <v>576</v>
      </c>
      <c r="L480" s="51">
        <v>7.6</v>
      </c>
    </row>
    <row r="481" spans="1:12" ht="15" x14ac:dyDescent="0.25">
      <c r="A481" s="25"/>
      <c r="B481" s="16"/>
      <c r="C481" s="11"/>
      <c r="D481" s="7" t="s">
        <v>28</v>
      </c>
      <c r="E481" s="50" t="s">
        <v>177</v>
      </c>
      <c r="F481" s="51">
        <v>250</v>
      </c>
      <c r="G481" s="58">
        <v>4.5999999999999996</v>
      </c>
      <c r="H481" s="58">
        <v>8.1</v>
      </c>
      <c r="I481" s="51">
        <v>19.190000000000001</v>
      </c>
      <c r="J481" s="51">
        <v>164</v>
      </c>
      <c r="K481" s="52">
        <v>161</v>
      </c>
      <c r="L481" s="51" t="s">
        <v>69</v>
      </c>
    </row>
    <row r="482" spans="1:12" ht="15" x14ac:dyDescent="0.25">
      <c r="A482" s="25"/>
      <c r="B482" s="16"/>
      <c r="C482" s="11"/>
      <c r="D482" s="7" t="s">
        <v>29</v>
      </c>
      <c r="E482" s="50" t="s">
        <v>178</v>
      </c>
      <c r="F482" s="51">
        <v>90</v>
      </c>
      <c r="G482" s="51">
        <v>10.41</v>
      </c>
      <c r="H482" s="51">
        <v>3.14</v>
      </c>
      <c r="I482" s="51">
        <v>12.4</v>
      </c>
      <c r="J482" s="51">
        <v>118</v>
      </c>
      <c r="K482" s="52">
        <v>388</v>
      </c>
      <c r="L482" s="51" t="s">
        <v>184</v>
      </c>
    </row>
    <row r="483" spans="1:12" ht="15" x14ac:dyDescent="0.25">
      <c r="A483" s="25"/>
      <c r="B483" s="16"/>
      <c r="C483" s="11"/>
      <c r="D483" s="7" t="s">
        <v>30</v>
      </c>
      <c r="E483" s="50" t="s">
        <v>179</v>
      </c>
      <c r="F483" s="51">
        <v>180</v>
      </c>
      <c r="G483" s="60">
        <v>26359</v>
      </c>
      <c r="H483" s="60">
        <v>42522</v>
      </c>
      <c r="I483" s="51" t="s">
        <v>183</v>
      </c>
      <c r="J483" s="51">
        <v>163</v>
      </c>
      <c r="K483" s="52">
        <v>520</v>
      </c>
      <c r="L483" s="51" t="s">
        <v>72</v>
      </c>
    </row>
    <row r="484" spans="1:12" ht="15" x14ac:dyDescent="0.25">
      <c r="A484" s="25"/>
      <c r="B484" s="16"/>
      <c r="C484" s="11"/>
      <c r="D484" s="7" t="s">
        <v>31</v>
      </c>
      <c r="E484" s="50" t="s">
        <v>180</v>
      </c>
      <c r="F484" s="51">
        <v>200</v>
      </c>
      <c r="G484" s="51">
        <v>0.59</v>
      </c>
      <c r="H484" s="51">
        <v>0.06</v>
      </c>
      <c r="I484" s="51">
        <v>27.67</v>
      </c>
      <c r="J484" s="51">
        <v>115</v>
      </c>
      <c r="K484" s="52">
        <v>639</v>
      </c>
      <c r="L484" s="51" t="s">
        <v>72</v>
      </c>
    </row>
    <row r="485" spans="1:12" ht="15" x14ac:dyDescent="0.25">
      <c r="A485" s="25"/>
      <c r="B485" s="16"/>
      <c r="C485" s="11"/>
      <c r="D485" s="7" t="s">
        <v>32</v>
      </c>
      <c r="E485" s="50" t="s">
        <v>181</v>
      </c>
      <c r="F485" s="51">
        <v>25</v>
      </c>
      <c r="G485" s="51">
        <v>1.9</v>
      </c>
      <c r="H485" s="51">
        <v>0.2</v>
      </c>
      <c r="I485" s="58">
        <v>37327</v>
      </c>
      <c r="J485" s="51">
        <v>59</v>
      </c>
      <c r="K485" s="52">
        <v>1011</v>
      </c>
      <c r="L485" s="51" t="s">
        <v>67</v>
      </c>
    </row>
    <row r="486" spans="1:12" ht="15" x14ac:dyDescent="0.25">
      <c r="A486" s="25"/>
      <c r="B486" s="16"/>
      <c r="C486" s="11"/>
      <c r="D486" s="7" t="s">
        <v>33</v>
      </c>
      <c r="E486" s="50" t="s">
        <v>182</v>
      </c>
      <c r="F486" s="51">
        <v>50</v>
      </c>
      <c r="G486" s="58">
        <v>37318</v>
      </c>
      <c r="H486" s="51">
        <v>0.6</v>
      </c>
      <c r="I486" s="58">
        <v>37453</v>
      </c>
      <c r="J486" s="51">
        <v>87</v>
      </c>
      <c r="K486" s="52">
        <v>1012</v>
      </c>
      <c r="L486" s="51">
        <v>2.5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855</v>
      </c>
      <c r="G489" s="21">
        <f t="shared" ref="G489" si="352">SUM(G480:G488)</f>
        <v>63696.05</v>
      </c>
      <c r="H489" s="21">
        <f t="shared" ref="H489" si="353">SUM(H480:H488)</f>
        <v>42534.19999999999</v>
      </c>
      <c r="I489" s="21">
        <f t="shared" ref="I489" si="354">SUM(I480:I488)</f>
        <v>74842.510000000009</v>
      </c>
      <c r="J489" s="21">
        <f t="shared" ref="J489" si="355">SUM(J480:J488)</f>
        <v>726</v>
      </c>
      <c r="K489" s="27"/>
      <c r="L489" s="21">
        <f t="shared" ref="L489" ca="1" si="356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7">SUM(G490:G493)</f>
        <v>0</v>
      </c>
      <c r="H494" s="21">
        <f t="shared" ref="H494" si="358">SUM(H490:H493)</f>
        <v>0</v>
      </c>
      <c r="I494" s="21">
        <f t="shared" ref="I494" si="359">SUM(I490:I493)</f>
        <v>0</v>
      </c>
      <c r="J494" s="21">
        <f t="shared" ref="J494" si="360">SUM(J490:J493)</f>
        <v>0</v>
      </c>
      <c r="K494" s="27"/>
      <c r="L494" s="21">
        <f t="shared" ref="L494" ca="1" si="36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2">SUM(G495:G500)</f>
        <v>0</v>
      </c>
      <c r="H501" s="21">
        <f t="shared" ref="H501" si="363">SUM(H495:H500)</f>
        <v>0</v>
      </c>
      <c r="I501" s="21">
        <f t="shared" ref="I501" si="364">SUM(I495:I500)</f>
        <v>0</v>
      </c>
      <c r="J501" s="21">
        <f t="shared" ref="J501" si="365">SUM(J495:J500)</f>
        <v>0</v>
      </c>
      <c r="K501" s="27"/>
      <c r="L501" s="21">
        <f t="shared" ref="L501" ca="1" si="36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7">SUM(G502:G507)</f>
        <v>0</v>
      </c>
      <c r="H508" s="21">
        <f t="shared" ref="H508" si="368">SUM(H502:H507)</f>
        <v>0</v>
      </c>
      <c r="I508" s="21">
        <f t="shared" ref="I508" si="369">SUM(I502:I507)</f>
        <v>0</v>
      </c>
      <c r="J508" s="21">
        <f t="shared" ref="J508" si="370">SUM(J502:J507)</f>
        <v>0</v>
      </c>
      <c r="K508" s="27"/>
      <c r="L508" s="21">
        <f t="shared" ref="L508" ca="1" si="37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1557</v>
      </c>
      <c r="G509" s="34">
        <f t="shared" ref="G509" si="372">G475+G479+G489+G494+G501+G508</f>
        <v>74489.2</v>
      </c>
      <c r="H509" s="34">
        <f t="shared" ref="H509" si="373">H475+H479+H489+H494+H501+H508</f>
        <v>67092.449999999983</v>
      </c>
      <c r="I509" s="34">
        <f t="shared" ref="I509" si="374">I475+I479+I489+I494+I501+I508</f>
        <v>85828.07</v>
      </c>
      <c r="J509" s="34">
        <f t="shared" ref="J509" si="375">J475+J479+J489+J494+J501+J508</f>
        <v>1492</v>
      </c>
      <c r="K509" s="35"/>
      <c r="L509" s="34">
        <f t="shared" ref="L509" ca="1" si="376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6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1566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53864.052000000003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62092.101999999992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54042.189999999988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1605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dcterms:created xsi:type="dcterms:W3CDTF">2022-05-16T14:23:56Z</dcterms:created>
  <dcterms:modified xsi:type="dcterms:W3CDTF">2001-12-31T22:50:11Z</dcterms:modified>
</cp:coreProperties>
</file>